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ПРОЕКТ БЮДЖЕТА НА 2024 ГОД\ПОЯСНИТЕЛЬНАЯ\"/>
    </mc:Choice>
  </mc:AlternateContent>
  <bookViews>
    <workbookView xWindow="11570" yWindow="380" windowWidth="19440" windowHeight="8400" activeTab="2"/>
  </bookViews>
  <sheets>
    <sheet name="Прил 1 Прибыль" sheetId="2" r:id="rId1"/>
    <sheet name="Прил 2 НДФЛ" sheetId="3" r:id="rId2"/>
    <sheet name="Прил 3 Акцизы" sheetId="4" r:id="rId3"/>
    <sheet name="Прил 4 УСН" sheetId="5" r:id="rId4"/>
    <sheet name="Прил 5 НПД" sheetId="6" r:id="rId5"/>
    <sheet name="Прил 6 НИО" sheetId="7" r:id="rId6"/>
    <sheet name="Прил 7 тран.орг" sheetId="9" r:id="rId7"/>
    <sheet name="Прил 8 тран.физ" sheetId="11" r:id="rId8"/>
    <sheet name="Прил 9 Игорный" sheetId="8" r:id="rId9"/>
    <sheet name="Прил 10 НДПИ" sheetId="10" r:id="rId10"/>
  </sheets>
  <definedNames>
    <definedName name="_xlnm.Print_Titles" localSheetId="1">'Прил 2 НДФЛ'!$5:$6</definedName>
    <definedName name="_xlnm.Print_Titles" localSheetId="2">'Прил 3 Акцизы'!$4:$6</definedName>
    <definedName name="_xlnm.Print_Titles" localSheetId="6">'Прил 7 тран.орг'!$5:$5</definedName>
    <definedName name="_xlnm.Print_Titles" localSheetId="7">'Прил 8 тран.физ'!$5:$5</definedName>
    <definedName name="_xlnm.Print_Area" localSheetId="0">'Прил 1 Прибыль'!$A$1:$F$31</definedName>
    <definedName name="_xlnm.Print_Area" localSheetId="9">'Прил 10 НДПИ'!$A$1:$J$12</definedName>
    <definedName name="_xlnm.Print_Area" localSheetId="5">'Прил 6 НИО'!$A$1:$E$28</definedName>
    <definedName name="_xlnm.Print_Area" localSheetId="8">'Прил 9 Игорный'!$A$1:$K$17</definedName>
  </definedNames>
  <calcPr calcId="162913"/>
</workbook>
</file>

<file path=xl/calcChain.xml><?xml version="1.0" encoding="utf-8"?>
<calcChain xmlns="http://schemas.openxmlformats.org/spreadsheetml/2006/main">
  <c r="L14" i="4" l="1"/>
  <c r="F14" i="4"/>
  <c r="F18" i="4"/>
  <c r="R14" i="4"/>
  <c r="N14" i="4"/>
  <c r="M14" i="4"/>
  <c r="H18" i="4" l="1"/>
  <c r="E79" i="11" l="1"/>
  <c r="D79" i="11"/>
  <c r="C79" i="11"/>
  <c r="H12" i="10" l="1"/>
  <c r="J12" i="10" s="1"/>
  <c r="E12" i="10"/>
  <c r="G12" i="10" s="1"/>
  <c r="B12" i="10"/>
  <c r="D12" i="10" s="1"/>
  <c r="K15" i="8"/>
  <c r="K17" i="8" s="1"/>
  <c r="H15" i="8"/>
  <c r="H17" i="8" s="1"/>
  <c r="E15" i="8"/>
  <c r="E17" i="8" s="1"/>
  <c r="S12" i="4" l="1"/>
  <c r="S14" i="4" s="1"/>
  <c r="S18" i="4" s="1"/>
  <c r="R12" i="4"/>
  <c r="R18" i="4" s="1"/>
  <c r="Q12" i="4"/>
  <c r="Q14" i="4" s="1"/>
  <c r="Q18" i="4" s="1"/>
  <c r="P12" i="4"/>
  <c r="P14" i="4" s="1"/>
  <c r="P18" i="4" s="1"/>
  <c r="O12" i="4"/>
  <c r="O14" i="4" s="1"/>
  <c r="O18" i="4" s="1"/>
  <c r="M12" i="4"/>
  <c r="M18" i="4" s="1"/>
  <c r="L12" i="4"/>
  <c r="L18" i="4" s="1"/>
  <c r="K12" i="4"/>
  <c r="K14" i="4" s="1"/>
  <c r="K18" i="4" s="1"/>
  <c r="J12" i="4"/>
  <c r="J14" i="4" s="1"/>
  <c r="J18" i="4" s="1"/>
  <c r="I12" i="4"/>
  <c r="I14" i="4" s="1"/>
  <c r="I18" i="4" s="1"/>
  <c r="G12" i="4"/>
  <c r="G14" i="4" s="1"/>
  <c r="G18" i="4" s="1"/>
  <c r="G20" i="4" s="1"/>
  <c r="F12" i="4"/>
  <c r="E12" i="4"/>
  <c r="E14" i="4" s="1"/>
  <c r="E18" i="4" s="1"/>
  <c r="D12" i="4"/>
  <c r="D14" i="4" s="1"/>
  <c r="D18" i="4" s="1"/>
  <c r="C12" i="4"/>
  <c r="C14" i="4" s="1"/>
  <c r="C18" i="4" s="1"/>
  <c r="T12" i="4"/>
  <c r="T14" i="4" s="1"/>
  <c r="T18" i="4" s="1"/>
  <c r="N12" i="4"/>
  <c r="N18" i="4" s="1"/>
  <c r="H12" i="4"/>
  <c r="H14" i="4" s="1"/>
  <c r="O19" i="4" l="1"/>
  <c r="I19" i="4"/>
  <c r="C19" i="4"/>
  <c r="H31" i="2" l="1"/>
  <c r="G31" i="2"/>
  <c r="H30" i="2"/>
  <c r="G30" i="2"/>
  <c r="H29" i="2"/>
  <c r="G29" i="2"/>
  <c r="H27" i="2"/>
  <c r="G27" i="2"/>
  <c r="H25" i="2"/>
  <c r="G25" i="2"/>
  <c r="H24" i="2"/>
  <c r="G24" i="2"/>
  <c r="H23" i="2"/>
  <c r="G23" i="2"/>
  <c r="H22" i="2"/>
  <c r="G22" i="2"/>
  <c r="H20" i="2"/>
  <c r="G20" i="2"/>
  <c r="H19" i="2"/>
  <c r="G19" i="2"/>
  <c r="H16" i="2"/>
  <c r="G16" i="2"/>
  <c r="H15" i="2"/>
  <c r="G15" i="2"/>
  <c r="H14" i="2"/>
  <c r="G14" i="2"/>
  <c r="H12" i="2"/>
  <c r="G12" i="2"/>
  <c r="H11" i="2"/>
  <c r="G11" i="2"/>
  <c r="H10" i="2"/>
  <c r="G10" i="2"/>
  <c r="H6" i="2"/>
  <c r="G6" i="2"/>
</calcChain>
</file>

<file path=xl/sharedStrings.xml><?xml version="1.0" encoding="utf-8"?>
<sst xmlns="http://schemas.openxmlformats.org/spreadsheetml/2006/main" count="542" uniqueCount="298">
  <si>
    <t>откл.</t>
  </si>
  <si>
    <t>%</t>
  </si>
  <si>
    <t>Налоговая база для исчисления налога на прибыль по организациям субъекта РФ (без учета обособленных подразделений) (5-ПМ)</t>
  </si>
  <si>
    <t>Прибыль прибыльных организаций (Минэкономразвития РСО-Алания), %</t>
  </si>
  <si>
    <t>Ставка налога - всего,%</t>
  </si>
  <si>
    <t xml:space="preserve">  - в бюджет субъекта РФ, %</t>
  </si>
  <si>
    <t>Сумма налога на прибыль</t>
  </si>
  <si>
    <t xml:space="preserve">  - в бюджет субъекта РФ</t>
  </si>
  <si>
    <t xml:space="preserve">Сумма недопоступления налога в связи с установлением законами субъектов РФ пониженной ставки налога для отдельных категорий налогоплательщиков в соответствии с п.1 ст.284 НК РФ (кроме резидентов особых экономических зон и участников региональных инвестиционных проектов) </t>
  </si>
  <si>
    <t>в % к сумме налога на прибыль</t>
  </si>
  <si>
    <t>Сумма недопоступления налога на прибыль организаций в соответствии с п. 1 и 1.2 ст. 284 НК РФ (в части резидентов особых экономических зон)</t>
  </si>
  <si>
    <t xml:space="preserve">Итого сумма налога на прибыль (без учета обособленных подразделений), зачисляемая  с учетом  дополнительных поступлений </t>
  </si>
  <si>
    <t>Прибыль организаций по обособленным  подразделениям</t>
  </si>
  <si>
    <t>Прибыль прибыльных организаций (Минэкономразвития РФ), %</t>
  </si>
  <si>
    <t>Налоговая база для исчисления налога исходя из доли</t>
  </si>
  <si>
    <t>Сумма налога в в бюджет субъекта РФ</t>
  </si>
  <si>
    <t>Налоговая база и сумма исчисленного консолидированными группами налогоплательщиков налога на прибыль организаций</t>
  </si>
  <si>
    <t>Сумма исчисленного налога в бюджет субъекта РФ</t>
  </si>
  <si>
    <t>Сумма налога на прибыль в бюджет субъекта РФ</t>
  </si>
  <si>
    <t>Собираемость, %</t>
  </si>
  <si>
    <t>Итого сумма налога на прибыль с учетом собираемости</t>
  </si>
  <si>
    <t>Контрольная работа</t>
  </si>
  <si>
    <t>Итого сумма налога на прибыль с учетом собираемости и контрольной работы</t>
  </si>
  <si>
    <t>ИТОГО НАЛОГ НА ПРИБЫЛЬ</t>
  </si>
  <si>
    <t xml:space="preserve">Поступило(1-МР)/ прогноз </t>
  </si>
  <si>
    <t>Корректирующая сумма  поступлений(изменения законодательства, предоплаты, переплаты     и  другие факторы)</t>
  </si>
  <si>
    <t>2024 год 
прогноз</t>
  </si>
  <si>
    <t>2025 год 
прогноз</t>
  </si>
  <si>
    <t>2022 год факт</t>
  </si>
  <si>
    <t>2023 год 
оценка</t>
  </si>
  <si>
    <t>2026 год 
прогноз</t>
  </si>
  <si>
    <t>Прибыль организаций КГН (распределяемая прибыль)</t>
  </si>
  <si>
    <t>Р А С Ч Е Т</t>
  </si>
  <si>
    <t xml:space="preserve">Расчет </t>
  </si>
  <si>
    <t>темп роста ФЗП, %</t>
  </si>
  <si>
    <t>3.</t>
  </si>
  <si>
    <t>в % г/г</t>
  </si>
  <si>
    <t>Общая сумма доходов, принимаемая налоговыми агентами для расчета налоговой базы - всего (форма № 7-НДФЛ) + 1-ДДК</t>
  </si>
  <si>
    <t>темп роста, %</t>
  </si>
  <si>
    <t xml:space="preserve"> общая сумма доходов в % к ФЗП</t>
  </si>
  <si>
    <t xml:space="preserve"> в том числе:</t>
  </si>
  <si>
    <t>а)</t>
  </si>
  <si>
    <t>облагаемых по ставке 13%</t>
  </si>
  <si>
    <t>б)</t>
  </si>
  <si>
    <t>облагаемых по ставке 30%</t>
  </si>
  <si>
    <t>в)</t>
  </si>
  <si>
    <t>облагаемых по ставке 35%</t>
  </si>
  <si>
    <t>г)</t>
  </si>
  <si>
    <t>облагаемых по ставке 15%</t>
  </si>
  <si>
    <t>Сумма налоговых вычетов, предоставляемых в соответствии с законодательством</t>
  </si>
  <si>
    <t>в том числе:</t>
  </si>
  <si>
    <t>I</t>
  </si>
  <si>
    <t>Имущественные вычеты - всего</t>
  </si>
  <si>
    <t>в % к общей сумме налоговых вычетов</t>
  </si>
  <si>
    <t>имущественные вычеты при продаже имущества</t>
  </si>
  <si>
    <t>имущественные вычеты при строительстве и приобретении имущества</t>
  </si>
  <si>
    <t>имущественный вычет при продаже доли в уставном капитале организации</t>
  </si>
  <si>
    <t>II</t>
  </si>
  <si>
    <t>Стандартные вычеты</t>
  </si>
  <si>
    <t>III</t>
  </si>
  <si>
    <t>Профессиональные вычеты</t>
  </si>
  <si>
    <t>IV</t>
  </si>
  <si>
    <t>Социальные вычеты</t>
  </si>
  <si>
    <t>V</t>
  </si>
  <si>
    <t>Вычеты по операциям с ценными бумагами</t>
  </si>
  <si>
    <t xml:space="preserve">                          V1                                                                         </t>
  </si>
  <si>
    <t>Инвестиционный налоговый вычет</t>
  </si>
  <si>
    <t>4.</t>
  </si>
  <si>
    <t>Общая сумма налоговой базы (форма № 7-НДФЛ+1-ДДК)</t>
  </si>
  <si>
    <t>облагаемая по ставке 13%</t>
  </si>
  <si>
    <t>облагаемая по ставке 30%</t>
  </si>
  <si>
    <t>облагаемая по ставке 35%</t>
  </si>
  <si>
    <t>облагаемая по ставке 15%</t>
  </si>
  <si>
    <t>Общая сумма исчисленного налога - всего (форма № 7-НДФЛ+1-ДДК)</t>
  </si>
  <si>
    <t>с налоговой базы, облагаемой по ставке 13 %</t>
  </si>
  <si>
    <t>ставка налога 13%</t>
  </si>
  <si>
    <t xml:space="preserve">с налоговой базы, облагаемой по ставке 30 % </t>
  </si>
  <si>
    <t>ставка налога 30%</t>
  </si>
  <si>
    <t>с налоговой базы, облагаемой по ставке 35 %</t>
  </si>
  <si>
    <t>ставка налога 35%</t>
  </si>
  <si>
    <t>с налоговой базы, облагаемой по ставке 15 %</t>
  </si>
  <si>
    <t>ставка налога 15%</t>
  </si>
  <si>
    <t>Сумма налога (1-НМ начисления)</t>
  </si>
  <si>
    <t xml:space="preserve">в % к сумме  исчисленного налога </t>
  </si>
  <si>
    <t xml:space="preserve">в % к сумме  удержанного налога </t>
  </si>
  <si>
    <t>в % к ФЗП</t>
  </si>
  <si>
    <t xml:space="preserve">в % к обшей сумме доходов </t>
  </si>
  <si>
    <t>Прочие прогнозируемые поступления по налогу (результатам контрольной работы, пени, штрафы и др.)</t>
  </si>
  <si>
    <t>в % к сумме налога всего</t>
  </si>
  <si>
    <t xml:space="preserve">Сумма налога - всего </t>
  </si>
  <si>
    <t>темп роста,%</t>
  </si>
  <si>
    <t>Коэффициент собираемости %</t>
  </si>
  <si>
    <t xml:space="preserve">Сумма налога -с учетом коэффициента собираемости </t>
  </si>
  <si>
    <t>в т.ч. в республиканский бюджет</t>
  </si>
  <si>
    <t xml:space="preserve">        в местные бюджеты</t>
  </si>
  <si>
    <t>поступлений в республиканский бюджет РСО-Алания по налогу на доходы физических лиц  на 2024-2026 гг.</t>
  </si>
  <si>
    <t xml:space="preserve">ВРП (минэк ) млн. </t>
  </si>
  <si>
    <t>ФЗП млн. руб. 2-П</t>
  </si>
  <si>
    <r>
      <t xml:space="preserve">Номинальная начисленная среднемесячная заработная плата работников организаций, </t>
    </r>
    <r>
      <rPr>
        <b/>
        <i/>
        <sz val="11"/>
        <rFont val="Times New Roman"/>
        <family val="1"/>
        <charset val="204"/>
      </rPr>
      <t>руб. в месяц</t>
    </r>
  </si>
  <si>
    <t>в% к общей сумме доходов</t>
  </si>
  <si>
    <r>
      <t xml:space="preserve">Индекс потребительских цен </t>
    </r>
    <r>
      <rPr>
        <i/>
        <sz val="11"/>
        <rFont val="Times New Roman"/>
        <family val="1"/>
        <charset val="204"/>
      </rPr>
      <t xml:space="preserve">в % г/г для расчета вычетов </t>
    </r>
  </si>
  <si>
    <r>
      <t xml:space="preserve">Прибыль прибыльных организаций </t>
    </r>
    <r>
      <rPr>
        <i/>
        <sz val="11"/>
        <rFont val="Times New Roman"/>
        <family val="1"/>
        <charset val="204"/>
      </rPr>
      <t>в % г/г</t>
    </r>
  </si>
  <si>
    <t>Наименование</t>
  </si>
  <si>
    <t>Единица измерения</t>
  </si>
  <si>
    <t>Прогноз на 2024 год</t>
  </si>
  <si>
    <t>Прогноз на 2025 год</t>
  </si>
  <si>
    <t xml:space="preserve">акцизы на вино </t>
  </si>
  <si>
    <t>акцизы на сидр, пуаре, медовуху</t>
  </si>
  <si>
    <t xml:space="preserve">акцизы на пиво   </t>
  </si>
  <si>
    <t xml:space="preserve">акцизы на вино  </t>
  </si>
  <si>
    <t>вина шампанские, игристые</t>
  </si>
  <si>
    <t xml:space="preserve">винные напитки  без  добавления спирта </t>
  </si>
  <si>
    <t>вина натуральные (виноградное, столовое)</t>
  </si>
  <si>
    <t>вина фруктовые (плодовые)</t>
  </si>
  <si>
    <t>Прогнозный объем производства</t>
  </si>
  <si>
    <t>тыс. дал</t>
  </si>
  <si>
    <t>Прогнозный объем производства с учетом экспорта</t>
  </si>
  <si>
    <t>Ставка акциза</t>
  </si>
  <si>
    <t>руб. за 1 литр</t>
  </si>
  <si>
    <t xml:space="preserve">Ставка акциза  за минусом облагаемого </t>
  </si>
  <si>
    <t>Сумма акциза</t>
  </si>
  <si>
    <t>тыс. руб.</t>
  </si>
  <si>
    <t>Расчетный уровень собираемости</t>
  </si>
  <si>
    <t>Прогноз поступлений с учетом собираемости</t>
  </si>
  <si>
    <t xml:space="preserve">Корректирующая сумма поступлений *  переход декабря на январь </t>
  </si>
  <si>
    <t xml:space="preserve">Норматив зачисления в республиканский бюджет </t>
  </si>
  <si>
    <t>Сумма акцизов подлежащая зачислению в республиканский бюджет</t>
  </si>
  <si>
    <t>Сумма акцизов подлежащая зачислению в республиканский бюджет (с учетом   динамики фактических поступлений   и лагом в месяц )</t>
  </si>
  <si>
    <t>Расчет</t>
  </si>
  <si>
    <t>Показатели</t>
  </si>
  <si>
    <t>Налог, уплачиваемый при использовании в качестве объекта налогообложения доходов</t>
  </si>
  <si>
    <t>ВРП, млн. руб.</t>
  </si>
  <si>
    <t>динамика, % (Индекс физического объема ВРП в % к пред.году)</t>
  </si>
  <si>
    <t xml:space="preserve">Налоговая база тыс. руб. </t>
  </si>
  <si>
    <t>Ставка налога, %</t>
  </si>
  <si>
    <t>Сумма исчисленного налога за текущий год</t>
  </si>
  <si>
    <t>Сумма страховых взносов на ОПС и по временной нетрудоспособности</t>
  </si>
  <si>
    <t>в % к сумме исчисленного налога</t>
  </si>
  <si>
    <r>
      <t xml:space="preserve">Сумма налога, подлежащая уплате за текущий год </t>
    </r>
    <r>
      <rPr>
        <sz val="12"/>
        <color indexed="8"/>
        <rFont val="Times New Roman"/>
        <family val="1"/>
        <charset val="204"/>
      </rPr>
      <t>(ф. 5-УСН, с.1700)</t>
    </r>
  </si>
  <si>
    <t>динамика, %</t>
  </si>
  <si>
    <t>Расчетный уровень собираемости, %</t>
  </si>
  <si>
    <t>Cумма налога с учетом уровня собираемости</t>
  </si>
  <si>
    <t>Налог, уплачиваемый при использовании в качестве объекта налогообложения доходов, уменьшенных на величину расходов</t>
  </si>
  <si>
    <t>поступлений в республиканский бюджет РСО-Алания на 2024-2026 гг. по налогу, взимаемому в свзи с применением упрощенной системы налогообложения</t>
  </si>
  <si>
    <r>
      <t>Налоговая база</t>
    </r>
    <r>
      <rPr>
        <sz val="12"/>
        <color rgb="FFFF0000"/>
        <rFont val="Times New Roman"/>
        <family val="1"/>
        <charset val="204"/>
      </rPr>
      <t xml:space="preserve"> </t>
    </r>
  </si>
  <si>
    <r>
      <t xml:space="preserve">Сумма налога, подлежащая уплате за текущий год </t>
    </r>
    <r>
      <rPr>
        <sz val="12"/>
        <color indexed="8"/>
        <rFont val="Times New Roman"/>
        <family val="1"/>
        <charset val="204"/>
      </rPr>
      <t>(ф. 5-УСН 1800)</t>
    </r>
  </si>
  <si>
    <t>Сумма налога с учетом уровня собираемости</t>
  </si>
  <si>
    <t>Cумма УСН - всего с учетом собираемости</t>
  </si>
  <si>
    <t xml:space="preserve">Фактор F (+,-) </t>
  </si>
  <si>
    <t>по налоговой ставке – 4 %</t>
  </si>
  <si>
    <t>по налоговой ставке – 6 %</t>
  </si>
  <si>
    <t>Сумма налога к уплате в текущем году (1-НМ)</t>
  </si>
  <si>
    <t>Коэффициент начислено по 1-НМ к 5 -НПД в %</t>
  </si>
  <si>
    <t>Cумма налога с учетом собираемости</t>
  </si>
  <si>
    <t>поступлений в республиканский бюджет РСО-Алания на 2024-2026 гг. по налогу на профессиональный доход</t>
  </si>
  <si>
    <t>Налоговая база (сумма полученного дохода от реализации товаров (работ, услуг, имущественных прав)</t>
  </si>
  <si>
    <t>Сумма налога к уплате  5-НПД</t>
  </si>
  <si>
    <t>Сумма налогового вычета</t>
  </si>
  <si>
    <t xml:space="preserve">Сумма налога, исчисленного налоговым органом </t>
  </si>
  <si>
    <t>№ п.п.</t>
  </si>
  <si>
    <t>Наименование показателя</t>
  </si>
  <si>
    <t xml:space="preserve">
2024 год
прогноз
</t>
  </si>
  <si>
    <t xml:space="preserve">
2025 год
прогноз
</t>
  </si>
  <si>
    <t xml:space="preserve">Стоимость амортизируемого имущества </t>
  </si>
  <si>
    <t>Амортизация за год</t>
  </si>
  <si>
    <t>Стоимость имущества на конец года</t>
  </si>
  <si>
    <t xml:space="preserve">Среднегодовая стоимость имущества </t>
  </si>
  <si>
    <t>Налоговая база в виде среднегодовой стоимости имущества</t>
  </si>
  <si>
    <t>Налоговая база в виде кадастровой стоимости</t>
  </si>
  <si>
    <t>Доля налоговой базы в виде среднегодовой стоимости имущества для исчисления налога</t>
  </si>
  <si>
    <t>Доля налоговой базы в виде кадастровой стоимости для исчисления налога</t>
  </si>
  <si>
    <t>Сумма налога, исчисленная к уплате в бюджет исходя из кадастровой стоимости</t>
  </si>
  <si>
    <t>Сумма налога, исчисленная в отношении железнодорожных путей</t>
  </si>
  <si>
    <t>Сумма налога, исчисленная к уплате в бюджет исходя из среднегодовой стоимости (без учета налога в отношении железнодорожных путей)</t>
  </si>
  <si>
    <t>Сумма налога, исчисленная к уплате в бюджет-всего, с учетом корректировки  железнодорожным путям</t>
  </si>
  <si>
    <t>Сумма начисленная</t>
  </si>
  <si>
    <t xml:space="preserve">
Сумма налога на имущество организаций</t>
  </si>
  <si>
    <t>в том числе в республиканский бюджет</t>
  </si>
  <si>
    <t xml:space="preserve">
2026 год
прогноз
</t>
  </si>
  <si>
    <t>поступлений в республиканский бюджет РСО-Алания по налогу на имущество организаций на 2024-2026 гг.</t>
  </si>
  <si>
    <t>Ставка налога на имущество организаций, исчисленная исходя из среднегодовой стоимости,%</t>
  </si>
  <si>
    <t>Ставка налога на имущество организаций, исчисленная исходя из кадастровой стоимости, %</t>
  </si>
  <si>
    <t xml:space="preserve">Сумма налога, исчисленная к уплате в бюджет исходя из среднегодовой стоимости </t>
  </si>
  <si>
    <t xml:space="preserve">Сумма налога, исчисленная к уплате в бюджет-всего </t>
  </si>
  <si>
    <t>Сумма налога, дополнительно начисленная в связи с повышением  ставки в отношении железнодрожных путей (Н жд.), тыс.руб.</t>
  </si>
  <si>
    <t>Коэффициент переходящих платежей,%</t>
  </si>
  <si>
    <t>Коэффициент собираемости, %</t>
  </si>
  <si>
    <t xml:space="preserve">        </t>
  </si>
  <si>
    <t xml:space="preserve">Р А С Ч Е Т </t>
  </si>
  <si>
    <t>№
п/п</t>
  </si>
  <si>
    <t>ОБЪЕКТ</t>
  </si>
  <si>
    <t>2024 год 
(прогноз)</t>
  </si>
  <si>
    <t>2025 год 
(прогноз)</t>
  </si>
  <si>
    <t>Количество объектов, подлежащих налогообложению, 
единицы</t>
  </si>
  <si>
    <t>Среднесложившаяся налоговая ставка 
(за месяц),
рублей</t>
  </si>
  <si>
    <t>Сумма исчисленного налога на игорный бизнес 
за год,
тыс.рублей</t>
  </si>
  <si>
    <t>1.</t>
  </si>
  <si>
    <t>Игровые столы</t>
  </si>
  <si>
    <t>2.</t>
  </si>
  <si>
    <t>Игровые автоматы</t>
  </si>
  <si>
    <t>Процессинговые центры тотализаторов</t>
  </si>
  <si>
    <t>Процессинговые центры букмекерских контор</t>
  </si>
  <si>
    <t>5.</t>
  </si>
  <si>
    <t>Процессинговые центры интерактивных ставок тотализаторов</t>
  </si>
  <si>
    <t>6.</t>
  </si>
  <si>
    <t>Процессинговые центры интерактивных ставок букмекерских контор</t>
  </si>
  <si>
    <t>7.</t>
  </si>
  <si>
    <t>Пункты приема ставок тотализаторов</t>
  </si>
  <si>
    <t>8.</t>
  </si>
  <si>
    <t>Пункты приема ставок букмекерских контор</t>
  </si>
  <si>
    <t>9.</t>
  </si>
  <si>
    <t>Итого, общая сумма налога на игорный бизнес, тыс. рублей</t>
  </si>
  <si>
    <t>Х</t>
  </si>
  <si>
    <t>10.</t>
  </si>
  <si>
    <t xml:space="preserve">Сумма налога на игорный бизнес  с учётом собираемости, тыс. рублей </t>
  </si>
  <si>
    <t>поступлений в республиканский бюджет Республики Северная Осетия-Алания по налогу на игорный бизнес на 2024-2026 гг.</t>
  </si>
  <si>
    <t>2026 год 
(прогноз)</t>
  </si>
  <si>
    <t>поступлений в республиканский бюджет РСО-Алания по налогу на прибыль организаций на 2024-2026 гг.</t>
  </si>
  <si>
    <t>тыс.рублей</t>
  </si>
  <si>
    <t>общераспространенные</t>
  </si>
  <si>
    <t>минеральная вода</t>
  </si>
  <si>
    <t>Сумма налога подлежащая уплате в республиканский бюджет</t>
  </si>
  <si>
    <t>Стоимость добытого полезного ископаемого (налоговая база)</t>
  </si>
  <si>
    <t>х</t>
  </si>
  <si>
    <t>Ставка налога (%)</t>
  </si>
  <si>
    <t>Сумма налога, подлеж-я уплате в бюджет (тыс.руб.)</t>
  </si>
  <si>
    <t xml:space="preserve">Сумма налога, начисленная по 1-НМ </t>
  </si>
  <si>
    <t>% собир-ти в 2017 г всего</t>
  </si>
  <si>
    <t>Мин.вода 40% в ф/б, 60 % в р/б</t>
  </si>
  <si>
    <t>Уд вес общ 96.6%, м/вода 3.4% по факту в р/Б</t>
  </si>
  <si>
    <t>поступлений в республиканский бюджет Республики Северная Осетия-Алания по налогу на добычу полезных ископаемых на 2024-2026 гг.</t>
  </si>
  <si>
    <t xml:space="preserve">Сумма налога, подлежащая уплате в республиканский бюджет, с учетом собираемости </t>
  </si>
  <si>
    <t>32//35</t>
  </si>
  <si>
    <t>Ставка на  виноград //виноматериалы, виноградное сусло, фруктовое сусло</t>
  </si>
  <si>
    <t>Корректирующая сумма поступлений * по факту уплаты в январе 2023</t>
  </si>
  <si>
    <t>33//35</t>
  </si>
  <si>
    <t>№
 строки</t>
  </si>
  <si>
    <t>2024 год
прогноз</t>
  </si>
  <si>
    <t>2025 год
прогноз</t>
  </si>
  <si>
    <t>Количество объектов транспортных средств по видам транспортных средств:</t>
  </si>
  <si>
    <t>Автомобили легковые с мощностью двигателя:</t>
  </si>
  <si>
    <t>до 100 л.с. (до 73,55 кВт) включительно</t>
  </si>
  <si>
    <t>свыше 100 л.с. до 150 л.с. (свыше 73,55 кВт до 110,33 кВт) включительно</t>
  </si>
  <si>
    <t>свыше 150 л.с. до 200 л.с. (свыше 110,33 кВт до 147,1 кВт) включительно</t>
  </si>
  <si>
    <t>свыше 200 л.с. до 250 л.с. (свыше 147,1 кВт до 183,9 кВт) включительно</t>
  </si>
  <si>
    <t>свыше 250 л.с. (свыше 183,9 кВт)</t>
  </si>
  <si>
    <t>Мотоциклы и мотороллеры с мощностью двигателя:</t>
  </si>
  <si>
    <t>до 20 л.с. (до 14,7 кВт) включительно</t>
  </si>
  <si>
    <t>свыше 20 л.с. до 35 л.с. (свыше 14,7 кВт до 25,74 кВт) включительно</t>
  </si>
  <si>
    <t>свыше 35 л.с. (свыше 25,74 кВт)</t>
  </si>
  <si>
    <t>Автобусы с мощностью двигателя:</t>
  </si>
  <si>
    <t>до 200 л.с. (до 147,1 кВт) включительно</t>
  </si>
  <si>
    <t>свыше 200 л.с. (свыше 147,1 кВт)</t>
  </si>
  <si>
    <t>Автомобили грузовые  с мощностью двигателя:</t>
  </si>
  <si>
    <t>Другие самоходные транспортные средства, машины и механизмы на пневматическом и гусеничном ходу</t>
  </si>
  <si>
    <t xml:space="preserve">Снегоходы, мотосани с мощностью двигателя: </t>
  </si>
  <si>
    <t>до 50 л.с. (до 36,77 кВт) включительно</t>
  </si>
  <si>
    <t>свыше 50 л.с. (свыше 36,77 кВт)</t>
  </si>
  <si>
    <t xml:space="preserve">Катера, моторные лодки и другие водные транспортные средства с мощностью двигателя: </t>
  </si>
  <si>
    <t>свыше 100 л.с. (свыше 73,55 кВт)</t>
  </si>
  <si>
    <t>Сумма налога, подлежащего уплате в бюджет, в том числе по видам транспортных средств:</t>
  </si>
  <si>
    <t>Другие самоходные траснспортные средства, машины и механизмы на пневматическом и гусеничном ходу</t>
  </si>
  <si>
    <t>Сумма налога, подлежащего уплате в бюджет</t>
  </si>
  <si>
    <t>Сумма транспортного налога начисленная</t>
  </si>
  <si>
    <t>Коэффициент собираемости,%</t>
  </si>
  <si>
    <t>Сумма транспортного налога, уплачиваемого организациями - всего</t>
  </si>
  <si>
    <t xml:space="preserve">Яхты и другие парусно-моторные суда с мощностью двигателя: </t>
  </si>
  <si>
    <t xml:space="preserve">Гидроциклы с мощностью двигателя: </t>
  </si>
  <si>
    <t>Воздушные транспортные средства</t>
  </si>
  <si>
    <t>Сумма налога, подлежащего уплате в бюджет, в том числе по видам транспортных средств</t>
  </si>
  <si>
    <t>Сумма транспортного налога, уплачиваемого физическими лицами  - всего</t>
  </si>
  <si>
    <t>поступлений в республиканский бюджет РСО-Алания по транспортному налогу, уплачиваемому организациями, на 2024-2026 гг.</t>
  </si>
  <si>
    <t>2026 год
прогноз</t>
  </si>
  <si>
    <t>Иные водные транспортные средства</t>
  </si>
  <si>
    <t>фактор f, тыс.рублей</t>
  </si>
  <si>
    <t xml:space="preserve">поступлений в республиканский бюджет РСО-Алания на 2024-2026 гг. по акцизам на вино, пиво, сидр, пуаре и медовуху </t>
  </si>
  <si>
    <t>Прогноз на 2026 год</t>
  </si>
  <si>
    <t xml:space="preserve">поступлений в республиканский бюджет РСО-Алания по транспортному налогу, уплачиваемому физическими лицами, на 2024-2026 гг. </t>
  </si>
  <si>
    <t>Экспорт товаров, млн. руб.</t>
  </si>
  <si>
    <t>ВВП, скорректированный на экспорт млн. руб.</t>
  </si>
  <si>
    <t>Темп,%</t>
  </si>
  <si>
    <t>Количество налогоплательщиков</t>
  </si>
  <si>
    <t xml:space="preserve">Средний размер налоговой базы на одного плательщика </t>
  </si>
  <si>
    <t xml:space="preserve">ПРИЛОЖЕНИЕ 1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</si>
  <si>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 xml:space="preserve">ПРИЛОЖЕНИЕ 2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</si>
  <si>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>№ пп</t>
  </si>
  <si>
    <t xml:space="preserve">2024 год
прогноз        </t>
  </si>
  <si>
    <t xml:space="preserve">2025 год
прогноз        </t>
  </si>
  <si>
    <t xml:space="preserve">2026 год
прогноз        </t>
  </si>
  <si>
    <t xml:space="preserve">ПРИЛОЖЕНИЕ 3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</si>
  <si>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 xml:space="preserve">ПРИЛОЖЕНИЕ 4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</si>
  <si>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 xml:space="preserve">ПРИЛОЖЕНИЕ 5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</si>
  <si>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 xml:space="preserve">ПРИЛОЖЕНИЕ 6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</si>
  <si>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>тысяч рублей</t>
  </si>
  <si>
    <t xml:space="preserve">ПРИЛОЖЕНИЕ 7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</si>
  <si>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 xml:space="preserve">ПРИЛОЖЕНИЕ 8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</si>
  <si>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 xml:space="preserve">ПРИЛОЖЕНИЕ 9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</si>
  <si>
    <t xml:space="preserve">ПРИЛОЖЕНИЕ 10
к пояснительной записке к проекту закона Республики Северная Осетия-Алания "О республиканском бюджете Республики Северная Осетия-Алания на 2024 год и на плановый период 2025 и 2026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</si>
</sst>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&quot;$&quot;#,##0\ ;\(&quot;$&quot;#,##0\)"/>
    <numFmt numFmtId="168" formatCode="_-* #,##0.00[$€-1]_-;\-* #,##0.00[$€-1]_-;_-* &quot;-&quot;??[$€-1]_-"/>
    <numFmt numFmtId="169" formatCode="_(* #,##0.00000000000_);_(* \(#,##0.00000000000\);_(* &quot;-&quot;??_);_(@_)"/>
    <numFmt numFmtId="170" formatCode="#,##0.00000_);[Red]\(#,##0.00000\)"/>
    <numFmt numFmtId="171" formatCode="_(* #,##0.000000000000_);_(* \(#,##0.000000000000\);_(* &quot;-&quot;??_);_(@_)"/>
    <numFmt numFmtId="172" formatCode="[$$-409]#,##0.00_ ;\-[$$-409]#,##0.00\ "/>
    <numFmt numFmtId="173" formatCode="0.0"/>
    <numFmt numFmtId="174" formatCode="0.0%"/>
    <numFmt numFmtId="175" formatCode="_-* #,##0_р_._-;\-* #,##0_р_._-;_-* &quot;-&quot;??_р_._-;_-@_-"/>
    <numFmt numFmtId="176" formatCode="_-* #,##0.0_р_._-;\-* #,##0.0_р_._-;_-* &quot;-&quot;??_р_._-;_-@_-"/>
    <numFmt numFmtId="177" formatCode="_-* #,##0.0\ _₽_-;\-* #,##0.0\ _₽_-;_-* &quot;-&quot;??\ _₽_-;_-@_-"/>
    <numFmt numFmtId="178" formatCode="0.00000000000"/>
    <numFmt numFmtId="179" formatCode="#,##0.00000"/>
    <numFmt numFmtId="180" formatCode="0.000000000000"/>
    <numFmt numFmtId="181" formatCode="#,##0.0000"/>
    <numFmt numFmtId="182" formatCode="#,##0.00\ &quot;₽&quot;"/>
  </numFmts>
  <fonts count="9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charset val="204"/>
    </font>
    <font>
      <b/>
      <sz val="16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0"/>
      <color indexed="24"/>
      <name val="System"/>
      <family val="2"/>
      <charset val="204"/>
    </font>
    <font>
      <b/>
      <sz val="9"/>
      <name val="Arial"/>
      <family val="2"/>
    </font>
    <font>
      <b/>
      <sz val="12"/>
      <name val="Arial"/>
      <family val="2"/>
    </font>
    <font>
      <b/>
      <sz val="18"/>
      <color indexed="24"/>
      <name val="System"/>
      <family val="2"/>
      <charset val="204"/>
    </font>
    <font>
      <b/>
      <sz val="12"/>
      <color indexed="24"/>
      <name val="System"/>
      <family val="2"/>
      <charset val="204"/>
    </font>
    <font>
      <sz val="8"/>
      <color indexed="24"/>
      <name val="Pragmatica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20"/>
      <name val="Times New Roman Cyr"/>
      <charset val="204"/>
    </font>
    <font>
      <b/>
      <sz val="16"/>
      <name val="Times New Roman Cyr"/>
      <family val="1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sz val="14"/>
      <name val="Times New Roman Cyr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sz val="10"/>
      <name val="Arial Cyr"/>
    </font>
    <font>
      <sz val="14"/>
      <color rgb="FFFF0000"/>
      <name val="Times New Roman Cyr"/>
      <charset val="204"/>
    </font>
    <font>
      <sz val="10"/>
      <color rgb="FFFF0000"/>
      <name val="Arial Cyr"/>
      <charset val="204"/>
    </font>
    <font>
      <sz val="12"/>
      <color rgb="FFFF0000"/>
      <name val="Calibri"/>
      <family val="2"/>
      <charset val="204"/>
      <scheme val="minor"/>
    </font>
    <font>
      <sz val="12"/>
      <color rgb="FFFF0000"/>
      <name val="Times New Roman Cyr"/>
      <charset val="204"/>
    </font>
    <font>
      <sz val="16"/>
      <color rgb="FFFF0000"/>
      <name val="Times New Roman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sz val="16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5FFF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darkTrellis">
        <fgColor indexed="22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165" fontId="2" fillId="0" borderId="0" applyFont="0" applyFill="0" applyBorder="0" applyAlignment="0" applyProtection="0"/>
    <xf numFmtId="0" fontId="14" fillId="0" borderId="0"/>
    <xf numFmtId="0" fontId="1" fillId="0" borderId="0"/>
    <xf numFmtId="9" fontId="14" fillId="0" borderId="0" applyFont="0" applyFill="0" applyBorder="0" applyAlignment="0" applyProtection="0"/>
    <xf numFmtId="0" fontId="16" fillId="0" borderId="0"/>
    <xf numFmtId="0" fontId="17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0" fontId="19" fillId="0" borderId="0"/>
    <xf numFmtId="0" fontId="16" fillId="0" borderId="0"/>
    <xf numFmtId="3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5" fontId="21" fillId="0" borderId="0"/>
    <xf numFmtId="168" fontId="9" fillId="0" borderId="0" applyFont="0" applyFill="0" applyBorder="0" applyAlignment="0" applyProtection="0"/>
    <xf numFmtId="2" fontId="20" fillId="0" borderId="0" applyFont="0" applyFill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9" fontId="17" fillId="0" borderId="0"/>
    <xf numFmtId="4" fontId="25" fillId="5" borderId="0">
      <alignment horizontal="right"/>
    </xf>
    <xf numFmtId="0" fontId="14" fillId="0" borderId="0"/>
    <xf numFmtId="0" fontId="20" fillId="0" borderId="7" applyNumberFormat="0" applyFont="0" applyFill="0" applyAlignment="0" applyProtection="0"/>
    <xf numFmtId="170" fontId="17" fillId="0" borderId="0">
      <alignment horizontal="center"/>
    </xf>
    <xf numFmtId="171" fontId="17" fillId="0" borderId="0"/>
    <xf numFmtId="172" fontId="14" fillId="0" borderId="0">
      <alignment horizontal="center"/>
    </xf>
    <xf numFmtId="0" fontId="17" fillId="0" borderId="0"/>
    <xf numFmtId="0" fontId="14" fillId="0" borderId="0"/>
    <xf numFmtId="9" fontId="16" fillId="0" borderId="0" applyFont="0" applyFill="0" applyBorder="0" applyAlignment="0" applyProtection="0"/>
    <xf numFmtId="0" fontId="16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  <xf numFmtId="0" fontId="14" fillId="0" borderId="0"/>
    <xf numFmtId="9" fontId="2" fillId="0" borderId="0" applyFont="0" applyFill="0" applyBorder="0" applyAlignment="0" applyProtection="0"/>
    <xf numFmtId="0" fontId="45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2" fillId="0" borderId="0"/>
    <xf numFmtId="0" fontId="17" fillId="0" borderId="0"/>
  </cellStyleXfs>
  <cellXfs count="621">
    <xf numFmtId="0" fontId="0" fillId="0" borderId="0" xfId="0"/>
    <xf numFmtId="0" fontId="3" fillId="0" borderId="0" xfId="0" applyFont="1" applyFill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166" fontId="6" fillId="2" borderId="5" xfId="1" applyNumberFormat="1" applyFont="1" applyFill="1" applyBorder="1" applyAlignment="1">
      <alignment horizontal="center" vertical="center" wrapText="1"/>
    </xf>
    <xf numFmtId="166" fontId="6" fillId="2" borderId="6" xfId="1" applyNumberFormat="1" applyFont="1" applyFill="1" applyBorder="1" applyAlignment="1">
      <alignment horizontal="center" vertical="center" wrapText="1"/>
    </xf>
    <xf numFmtId="166" fontId="11" fillId="2" borderId="6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0" fillId="3" borderId="0" xfId="0" applyFont="1" applyFill="1"/>
    <xf numFmtId="0" fontId="0" fillId="2" borderId="0" xfId="0" applyFont="1" applyFill="1" applyAlignment="1">
      <alignment horizontal="left"/>
    </xf>
    <xf numFmtId="0" fontId="0" fillId="0" borderId="0" xfId="0" applyFont="1" applyFill="1"/>
    <xf numFmtId="0" fontId="12" fillId="2" borderId="0" xfId="0" applyFont="1" applyFill="1"/>
    <xf numFmtId="166" fontId="8" fillId="4" borderId="5" xfId="0" applyNumberFormat="1" applyFont="1" applyFill="1" applyBorder="1" applyAlignment="1">
      <alignment horizontal="center" vertical="center" wrapText="1"/>
    </xf>
    <xf numFmtId="166" fontId="6" fillId="0" borderId="5" xfId="1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32" fillId="2" borderId="0" xfId="0" applyFont="1" applyFill="1" applyAlignment="1">
      <alignment horizontal="center"/>
    </xf>
    <xf numFmtId="0" fontId="9" fillId="2" borderId="4" xfId="0" applyFont="1" applyFill="1" applyBorder="1" applyAlignment="1">
      <alignment horizontal="left" wrapText="1"/>
    </xf>
    <xf numFmtId="3" fontId="28" fillId="2" borderId="8" xfId="0" applyNumberFormat="1" applyFont="1" applyFill="1" applyBorder="1" applyAlignment="1" applyProtection="1">
      <alignment horizontal="center" wrapText="1"/>
    </xf>
    <xf numFmtId="166" fontId="33" fillId="2" borderId="5" xfId="1" applyNumberFormat="1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left" wrapText="1"/>
    </xf>
    <xf numFmtId="166" fontId="6" fillId="2" borderId="5" xfId="1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wrapText="1"/>
    </xf>
    <xf numFmtId="3" fontId="8" fillId="2" borderId="5" xfId="0" applyNumberFormat="1" applyFont="1" applyFill="1" applyBorder="1" applyAlignment="1">
      <alignment horizontal="center" wrapText="1"/>
    </xf>
    <xf numFmtId="3" fontId="34" fillId="2" borderId="5" xfId="0" applyNumberFormat="1" applyFont="1" applyFill="1" applyBorder="1" applyAlignment="1">
      <alignment horizontal="center" wrapText="1"/>
    </xf>
    <xf numFmtId="3" fontId="6" fillId="2" borderId="5" xfId="0" applyNumberFormat="1" applyFont="1" applyFill="1" applyBorder="1" applyAlignment="1">
      <alignment horizontal="center" wrapText="1"/>
    </xf>
    <xf numFmtId="3" fontId="33" fillId="2" borderId="5" xfId="0" applyNumberFormat="1" applyFont="1" applyFill="1" applyBorder="1" applyAlignment="1">
      <alignment horizontal="center" wrapText="1"/>
    </xf>
    <xf numFmtId="166" fontId="33" fillId="2" borderId="5" xfId="0" applyNumberFormat="1" applyFont="1" applyFill="1" applyBorder="1" applyAlignment="1">
      <alignment horizontal="center" wrapText="1"/>
    </xf>
    <xf numFmtId="166" fontId="35" fillId="2" borderId="5" xfId="0" applyNumberFormat="1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left" wrapText="1"/>
    </xf>
    <xf numFmtId="3" fontId="15" fillId="2" borderId="8" xfId="0" applyNumberFormat="1" applyFont="1" applyFill="1" applyBorder="1" applyAlignment="1" applyProtection="1">
      <alignment horizontal="center" wrapText="1"/>
    </xf>
    <xf numFmtId="3" fontId="15" fillId="2" borderId="5" xfId="2" applyNumberFormat="1" applyFont="1" applyFill="1" applyBorder="1" applyAlignment="1" applyProtection="1">
      <alignment horizontal="center" wrapText="1"/>
    </xf>
    <xf numFmtId="166" fontId="29" fillId="2" borderId="5" xfId="1" applyNumberFormat="1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0" fontId="33" fillId="2" borderId="4" xfId="0" applyFont="1" applyFill="1" applyBorder="1" applyAlignment="1">
      <alignment horizontal="left" wrapText="1"/>
    </xf>
    <xf numFmtId="0" fontId="6" fillId="2" borderId="9" xfId="0" applyFont="1" applyFill="1" applyBorder="1" applyAlignment="1">
      <alignment horizontal="center" vertical="center" wrapText="1"/>
    </xf>
    <xf numFmtId="3" fontId="6" fillId="2" borderId="10" xfId="1" applyNumberFormat="1" applyFont="1" applyFill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center" vertical="center" wrapText="1"/>
    </xf>
    <xf numFmtId="3" fontId="10" fillId="2" borderId="10" xfId="0" applyNumberFormat="1" applyFont="1" applyFill="1" applyBorder="1" applyAlignment="1">
      <alignment horizontal="center" vertical="center" wrapText="1"/>
    </xf>
    <xf numFmtId="166" fontId="8" fillId="4" borderId="10" xfId="0" applyNumberFormat="1" applyFont="1" applyFill="1" applyBorder="1" applyAlignment="1">
      <alignment horizontal="center" vertical="center" wrapText="1"/>
    </xf>
    <xf numFmtId="166" fontId="6" fillId="0" borderId="10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6" fontId="18" fillId="0" borderId="2" xfId="6" applyNumberFormat="1" applyFont="1" applyFill="1" applyBorder="1" applyAlignment="1">
      <alignment horizontal="center" vertical="center" wrapText="1"/>
    </xf>
    <xf numFmtId="166" fontId="18" fillId="0" borderId="3" xfId="6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wrapText="1"/>
    </xf>
    <xf numFmtId="3" fontId="6" fillId="2" borderId="12" xfId="0" applyNumberFormat="1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left" wrapText="1"/>
    </xf>
    <xf numFmtId="4" fontId="8" fillId="2" borderId="12" xfId="1" applyNumberFormat="1" applyFont="1" applyFill="1" applyBorder="1" applyAlignment="1">
      <alignment horizontal="center" wrapText="1"/>
    </xf>
    <xf numFmtId="166" fontId="8" fillId="2" borderId="12" xfId="1" applyNumberFormat="1" applyFont="1" applyFill="1" applyBorder="1" applyAlignment="1">
      <alignment horizontal="center" wrapText="1"/>
    </xf>
    <xf numFmtId="0" fontId="9" fillId="2" borderId="0" xfId="0" applyFont="1" applyFill="1" applyAlignment="1"/>
    <xf numFmtId="0" fontId="9" fillId="2" borderId="0" xfId="0" applyFont="1" applyFill="1"/>
    <xf numFmtId="0" fontId="36" fillId="2" borderId="0" xfId="0" applyFont="1" applyFill="1"/>
    <xf numFmtId="4" fontId="37" fillId="2" borderId="0" xfId="0" applyNumberFormat="1" applyFont="1" applyFill="1" applyBorder="1" applyAlignment="1">
      <alignment horizontal="left"/>
    </xf>
    <xf numFmtId="0" fontId="3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right"/>
    </xf>
    <xf numFmtId="0" fontId="38" fillId="2" borderId="0" xfId="0" applyFont="1" applyFill="1" applyBorder="1" applyAlignment="1">
      <alignment horizontal="right"/>
    </xf>
    <xf numFmtId="173" fontId="38" fillId="2" borderId="6" xfId="0" applyNumberFormat="1" applyFont="1" applyFill="1" applyBorder="1" applyAlignment="1"/>
    <xf numFmtId="166" fontId="38" fillId="2" borderId="6" xfId="45" applyNumberFormat="1" applyFont="1" applyFill="1" applyBorder="1" applyAlignment="1"/>
    <xf numFmtId="3" fontId="38" fillId="2" borderId="6" xfId="0" applyNumberFormat="1" applyFont="1" applyFill="1" applyBorder="1" applyAlignment="1">
      <alignment wrapText="1"/>
    </xf>
    <xf numFmtId="0" fontId="38" fillId="2" borderId="6" xfId="0" applyFont="1" applyFill="1" applyBorder="1" applyAlignment="1"/>
    <xf numFmtId="3" fontId="38" fillId="2" borderId="6" xfId="0" applyNumberFormat="1" applyFont="1" applyFill="1" applyBorder="1" applyAlignment="1"/>
    <xf numFmtId="3" fontId="33" fillId="2" borderId="4" xfId="0" applyNumberFormat="1" applyFont="1" applyFill="1" applyBorder="1" applyAlignment="1">
      <alignment horizontal="center" wrapText="1"/>
    </xf>
    <xf numFmtId="2" fontId="38" fillId="2" borderId="6" xfId="0" applyNumberFormat="1" applyFont="1" applyFill="1" applyBorder="1" applyAlignment="1"/>
    <xf numFmtId="0" fontId="18" fillId="2" borderId="4" xfId="0" applyFont="1" applyFill="1" applyBorder="1" applyAlignment="1">
      <alignment horizontal="center" wrapText="1"/>
    </xf>
    <xf numFmtId="3" fontId="18" fillId="2" borderId="6" xfId="0" applyNumberFormat="1" applyFont="1" applyFill="1" applyBorder="1" applyAlignment="1">
      <alignment wrapText="1"/>
    </xf>
    <xf numFmtId="0" fontId="9" fillId="2" borderId="4" xfId="0" applyFont="1" applyFill="1" applyBorder="1" applyAlignment="1"/>
    <xf numFmtId="3" fontId="18" fillId="2" borderId="6" xfId="0" applyNumberFormat="1" applyFont="1" applyFill="1" applyBorder="1" applyAlignment="1"/>
    <xf numFmtId="0" fontId="9" fillId="2" borderId="11" xfId="0" applyFont="1" applyFill="1" applyBorder="1" applyAlignment="1"/>
    <xf numFmtId="3" fontId="38" fillId="2" borderId="12" xfId="0" applyNumberFormat="1" applyFont="1" applyFill="1" applyBorder="1" applyAlignment="1"/>
    <xf numFmtId="3" fontId="38" fillId="2" borderId="13" xfId="0" applyNumberFormat="1" applyFont="1" applyFill="1" applyBorder="1" applyAlignment="1"/>
    <xf numFmtId="0" fontId="13" fillId="2" borderId="4" xfId="0" applyFont="1" applyFill="1" applyBorder="1" applyAlignment="1">
      <alignment horizontal="center" wrapText="1"/>
    </xf>
    <xf numFmtId="0" fontId="34" fillId="2" borderId="4" xfId="0" applyFont="1" applyFill="1" applyBorder="1" applyAlignment="1">
      <alignment horizontal="center" wrapText="1"/>
    </xf>
    <xf numFmtId="0" fontId="43" fillId="2" borderId="0" xfId="0" applyFont="1" applyFill="1"/>
    <xf numFmtId="0" fontId="5" fillId="2" borderId="0" xfId="0" applyFont="1" applyFill="1"/>
    <xf numFmtId="173" fontId="50" fillId="2" borderId="6" xfId="1" applyNumberFormat="1" applyFont="1" applyFill="1" applyBorder="1" applyAlignment="1">
      <alignment horizontal="center"/>
    </xf>
    <xf numFmtId="166" fontId="52" fillId="2" borderId="6" xfId="1" applyNumberFormat="1" applyFont="1" applyFill="1" applyBorder="1" applyAlignment="1">
      <alignment horizontal="center"/>
    </xf>
    <xf numFmtId="166" fontId="50" fillId="2" borderId="6" xfId="1" applyNumberFormat="1" applyFont="1" applyFill="1" applyBorder="1" applyAlignment="1">
      <alignment horizontal="center"/>
    </xf>
    <xf numFmtId="166" fontId="50" fillId="0" borderId="6" xfId="1" applyNumberFormat="1" applyFont="1" applyFill="1" applyBorder="1" applyAlignment="1">
      <alignment horizontal="center"/>
    </xf>
    <xf numFmtId="0" fontId="55" fillId="0" borderId="0" xfId="0" applyFont="1"/>
    <xf numFmtId="0" fontId="56" fillId="0" borderId="0" xfId="0" applyFont="1"/>
    <xf numFmtId="173" fontId="54" fillId="2" borderId="6" xfId="1" applyNumberFormat="1" applyFont="1" applyFill="1" applyBorder="1" applyAlignment="1">
      <alignment horizontal="center"/>
    </xf>
    <xf numFmtId="0" fontId="37" fillId="2" borderId="0" xfId="5" applyFont="1" applyFill="1" applyAlignment="1">
      <alignment horizontal="right"/>
    </xf>
    <xf numFmtId="0" fontId="63" fillId="2" borderId="0" xfId="5" applyFont="1" applyFill="1" applyAlignment="1">
      <alignment horizontal="right"/>
    </xf>
    <xf numFmtId="0" fontId="5" fillId="2" borderId="1" xfId="0" applyFont="1" applyFill="1" applyBorder="1" applyAlignment="1">
      <alignment horizontal="left" wrapText="1"/>
    </xf>
    <xf numFmtId="3" fontId="6" fillId="2" borderId="2" xfId="0" applyNumberFormat="1" applyFont="1" applyFill="1" applyBorder="1" applyAlignment="1">
      <alignment horizontal="center" wrapText="1"/>
    </xf>
    <xf numFmtId="166" fontId="18" fillId="2" borderId="6" xfId="45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wrapText="1"/>
    </xf>
    <xf numFmtId="173" fontId="44" fillId="2" borderId="6" xfId="0" applyNumberFormat="1" applyFont="1" applyFill="1" applyBorder="1" applyAlignment="1"/>
    <xf numFmtId="166" fontId="18" fillId="2" borderId="6" xfId="45" applyNumberFormat="1" applyFont="1" applyFill="1" applyBorder="1" applyAlignment="1"/>
    <xf numFmtId="0" fontId="32" fillId="2" borderId="4" xfId="0" applyFont="1" applyFill="1" applyBorder="1" applyAlignment="1">
      <alignment horizontal="center" wrapText="1"/>
    </xf>
    <xf numFmtId="0" fontId="33" fillId="2" borderId="4" xfId="0" applyFont="1" applyFill="1" applyBorder="1" applyAlignment="1">
      <alignment horizontal="center" vertical="top" wrapText="1"/>
    </xf>
    <xf numFmtId="0" fontId="32" fillId="2" borderId="4" xfId="0" applyFont="1" applyFill="1" applyBorder="1" applyAlignment="1">
      <alignment horizontal="center" vertical="top" wrapText="1"/>
    </xf>
    <xf numFmtId="166" fontId="44" fillId="2" borderId="6" xfId="0" applyNumberFormat="1" applyFont="1" applyFill="1" applyBorder="1" applyAlignment="1">
      <alignment wrapText="1"/>
    </xf>
    <xf numFmtId="4" fontId="44" fillId="2" borderId="6" xfId="0" applyNumberFormat="1" applyFont="1" applyFill="1" applyBorder="1" applyAlignment="1"/>
    <xf numFmtId="3" fontId="32" fillId="2" borderId="4" xfId="0" applyNumberFormat="1" applyFont="1" applyFill="1" applyBorder="1" applyAlignment="1">
      <alignment horizontal="center" wrapText="1"/>
    </xf>
    <xf numFmtId="3" fontId="32" fillId="2" borderId="4" xfId="0" applyNumberFormat="1" applyFont="1" applyFill="1" applyBorder="1" applyAlignment="1">
      <alignment horizontal="center" vertical="top"/>
    </xf>
    <xf numFmtId="3" fontId="18" fillId="2" borderId="6" xfId="0" applyNumberFormat="1" applyFont="1" applyFill="1" applyBorder="1"/>
    <xf numFmtId="166" fontId="32" fillId="2" borderId="4" xfId="0" applyNumberFormat="1" applyFont="1" applyFill="1" applyBorder="1" applyAlignment="1">
      <alignment horizontal="center" wrapText="1"/>
    </xf>
    <xf numFmtId="166" fontId="42" fillId="2" borderId="4" xfId="0" applyNumberFormat="1" applyFont="1" applyFill="1" applyBorder="1" applyAlignment="1">
      <alignment horizontal="center" wrapText="1"/>
    </xf>
    <xf numFmtId="166" fontId="44" fillId="2" borderId="6" xfId="0" applyNumberFormat="1" applyFont="1" applyFill="1" applyBorder="1" applyAlignment="1"/>
    <xf numFmtId="0" fontId="44" fillId="2" borderId="6" xfId="0" applyFont="1" applyFill="1" applyBorder="1" applyAlignment="1"/>
    <xf numFmtId="173" fontId="44" fillId="2" borderId="6" xfId="0" applyNumberFormat="1" applyFont="1" applyFill="1" applyBorder="1" applyAlignment="1">
      <alignment wrapText="1"/>
    </xf>
    <xf numFmtId="0" fontId="38" fillId="2" borderId="0" xfId="5" applyFont="1" applyFill="1" applyAlignment="1"/>
    <xf numFmtId="0" fontId="63" fillId="2" borderId="0" xfId="5" applyFont="1" applyFill="1" applyAlignment="1"/>
    <xf numFmtId="0" fontId="37" fillId="2" borderId="0" xfId="5" applyFont="1" applyFill="1" applyAlignment="1">
      <alignment horizontal="center"/>
    </xf>
    <xf numFmtId="166" fontId="18" fillId="2" borderId="22" xfId="6" applyNumberFormat="1" applyFont="1" applyFill="1" applyBorder="1" applyAlignment="1">
      <alignment horizontal="center" vertical="center" wrapText="1"/>
    </xf>
    <xf numFmtId="166" fontId="18" fillId="2" borderId="23" xfId="6" applyNumberFormat="1" applyFont="1" applyFill="1" applyBorder="1" applyAlignment="1">
      <alignment horizontal="center" vertical="center" wrapText="1"/>
    </xf>
    <xf numFmtId="0" fontId="61" fillId="2" borderId="0" xfId="5" applyFont="1" applyFill="1" applyAlignment="1"/>
    <xf numFmtId="0" fontId="69" fillId="2" borderId="0" xfId="5" applyFont="1" applyFill="1" applyAlignment="1"/>
    <xf numFmtId="0" fontId="66" fillId="2" borderId="0" xfId="5" applyFont="1" applyFill="1" applyAlignment="1"/>
    <xf numFmtId="0" fontId="38" fillId="2" borderId="0" xfId="36" applyFont="1" applyFill="1"/>
    <xf numFmtId="0" fontId="18" fillId="2" borderId="0" xfId="36" applyFont="1" applyFill="1" applyProtection="1">
      <protection locked="0"/>
    </xf>
    <xf numFmtId="166" fontId="18" fillId="2" borderId="0" xfId="52" applyNumberFormat="1" applyFont="1" applyFill="1" applyBorder="1" applyAlignment="1" applyProtection="1">
      <alignment horizontal="left" wrapText="1"/>
      <protection locked="0"/>
    </xf>
    <xf numFmtId="0" fontId="67" fillId="2" borderId="0" xfId="36" applyFont="1" applyFill="1" applyBorder="1"/>
    <xf numFmtId="0" fontId="67" fillId="2" borderId="0" xfId="36" applyFont="1" applyFill="1"/>
    <xf numFmtId="0" fontId="44" fillId="2" borderId="0" xfId="36" applyFont="1" applyFill="1"/>
    <xf numFmtId="0" fontId="18" fillId="2" borderId="0" xfId="36" applyFont="1" applyFill="1"/>
    <xf numFmtId="3" fontId="18" fillId="2" borderId="0" xfId="36" applyNumberFormat="1" applyFont="1" applyFill="1" applyBorder="1" applyAlignment="1" applyProtection="1">
      <alignment horizontal="right" wrapText="1"/>
      <protection locked="0"/>
    </xf>
    <xf numFmtId="166" fontId="44" fillId="2" borderId="6" xfId="5" applyNumberFormat="1" applyFont="1" applyFill="1" applyBorder="1" applyAlignment="1">
      <alignment wrapText="1"/>
    </xf>
    <xf numFmtId="166" fontId="18" fillId="2" borderId="6" xfId="36" applyNumberFormat="1" applyFont="1" applyFill="1" applyBorder="1" applyAlignment="1">
      <alignment horizontal="right" wrapText="1"/>
    </xf>
    <xf numFmtId="166" fontId="38" fillId="2" borderId="6" xfId="36" applyNumberFormat="1" applyFont="1" applyFill="1" applyBorder="1" applyAlignment="1">
      <alignment horizontal="right" wrapText="1"/>
    </xf>
    <xf numFmtId="166" fontId="60" fillId="2" borderId="6" xfId="0" applyNumberFormat="1" applyFont="1" applyFill="1" applyBorder="1" applyAlignment="1" applyProtection="1">
      <alignment horizontal="center" vertical="center" wrapText="1" readingOrder="1"/>
    </xf>
    <xf numFmtId="166" fontId="44" fillId="2" borderId="6" xfId="36" applyNumberFormat="1" applyFont="1" applyFill="1" applyBorder="1" applyAlignment="1">
      <alignment horizontal="right" wrapText="1"/>
    </xf>
    <xf numFmtId="166" fontId="18" fillId="2" borderId="6" xfId="36" applyNumberFormat="1" applyFont="1" applyFill="1" applyBorder="1" applyAlignment="1">
      <alignment horizontal="right"/>
    </xf>
    <xf numFmtId="166" fontId="18" fillId="2" borderId="6" xfId="52" applyNumberFormat="1" applyFont="1" applyFill="1" applyBorder="1" applyAlignment="1">
      <alignment horizontal="right" wrapText="1"/>
    </xf>
    <xf numFmtId="166" fontId="18" fillId="2" borderId="12" xfId="36" applyNumberFormat="1" applyFont="1" applyFill="1" applyBorder="1" applyAlignment="1" applyProtection="1">
      <alignment horizontal="right" wrapText="1"/>
      <protection locked="0"/>
    </xf>
    <xf numFmtId="166" fontId="18" fillId="2" borderId="13" xfId="36" applyNumberFormat="1" applyFont="1" applyFill="1" applyBorder="1" applyAlignment="1" applyProtection="1">
      <alignment horizontal="right" wrapText="1"/>
      <protection locked="0"/>
    </xf>
    <xf numFmtId="0" fontId="0" fillId="0" borderId="0" xfId="0" applyFont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right" vertical="center" wrapText="1"/>
    </xf>
    <xf numFmtId="0" fontId="70" fillId="0" borderId="0" xfId="0" applyFont="1" applyAlignment="1">
      <alignment horizontal="center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71" fillId="0" borderId="0" xfId="0" applyFont="1" applyAlignment="1">
      <alignment horizontal="center" vertical="center" wrapText="1"/>
    </xf>
    <xf numFmtId="178" fontId="0" fillId="0" borderId="0" xfId="0" applyNumberFormat="1" applyFont="1" applyAlignment="1">
      <alignment horizontal="center" vertical="center" wrapText="1"/>
    </xf>
    <xf numFmtId="3" fontId="0" fillId="0" borderId="0" xfId="0" applyNumberFormat="1" applyFont="1" applyAlignment="1">
      <alignment horizontal="center" vertical="center" wrapText="1"/>
    </xf>
    <xf numFmtId="180" fontId="0" fillId="0" borderId="0" xfId="0" applyNumberFormat="1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62" fillId="0" borderId="0" xfId="0" applyFont="1" applyBorder="1" applyAlignment="1">
      <alignment horizontal="left" vertical="center" wrapText="1"/>
    </xf>
    <xf numFmtId="3" fontId="39" fillId="2" borderId="6" xfId="36" applyNumberFormat="1" applyFont="1" applyFill="1" applyBorder="1" applyAlignment="1">
      <alignment horizontal="right" wrapText="1"/>
    </xf>
    <xf numFmtId="0" fontId="38" fillId="0" borderId="0" xfId="0" applyFont="1" applyBorder="1" applyAlignment="1">
      <alignment horizontal="right" vertical="center" wrapText="1"/>
    </xf>
    <xf numFmtId="0" fontId="37" fillId="0" borderId="18" xfId="0" applyFont="1" applyBorder="1" applyAlignment="1">
      <alignment horizontal="center" vertical="center" wrapText="1"/>
    </xf>
    <xf numFmtId="0" fontId="62" fillId="0" borderId="17" xfId="0" applyFont="1" applyBorder="1" applyAlignment="1">
      <alignment horizontal="center" wrapText="1"/>
    </xf>
    <xf numFmtId="0" fontId="62" fillId="0" borderId="17" xfId="0" applyFont="1" applyFill="1" applyBorder="1" applyAlignment="1">
      <alignment horizontal="center" wrapText="1"/>
    </xf>
    <xf numFmtId="0" fontId="62" fillId="0" borderId="19" xfId="0" applyFont="1" applyFill="1" applyBorder="1" applyAlignment="1">
      <alignment horizontal="center" vertical="center" wrapText="1"/>
    </xf>
    <xf numFmtId="3" fontId="39" fillId="2" borderId="6" xfId="36" applyNumberFormat="1" applyFont="1" applyFill="1" applyBorder="1" applyAlignment="1">
      <alignment horizontal="right" wrapText="1" shrinkToFit="1"/>
    </xf>
    <xf numFmtId="2" fontId="39" fillId="2" borderId="6" xfId="36" applyNumberFormat="1" applyFont="1" applyFill="1" applyBorder="1" applyAlignment="1">
      <alignment horizontal="right" wrapText="1"/>
    </xf>
    <xf numFmtId="179" fontId="39" fillId="2" borderId="6" xfId="36" applyNumberFormat="1" applyFont="1" applyFill="1" applyBorder="1" applyAlignment="1">
      <alignment horizontal="right" wrapText="1"/>
    </xf>
    <xf numFmtId="4" fontId="65" fillId="2" borderId="6" xfId="36" applyNumberFormat="1" applyFont="1" applyFill="1" applyBorder="1" applyAlignment="1">
      <alignment horizontal="right" wrapText="1"/>
    </xf>
    <xf numFmtId="3" fontId="41" fillId="2" borderId="6" xfId="36" applyNumberFormat="1" applyFont="1" applyFill="1" applyBorder="1" applyAlignment="1">
      <alignment horizontal="right" wrapText="1"/>
    </xf>
    <xf numFmtId="3" fontId="41" fillId="2" borderId="12" xfId="36" applyNumberFormat="1" applyFont="1" applyFill="1" applyBorder="1" applyAlignment="1">
      <alignment horizontal="right" wrapText="1"/>
    </xf>
    <xf numFmtId="3" fontId="41" fillId="2" borderId="13" xfId="36" applyNumberFormat="1" applyFont="1" applyFill="1" applyBorder="1" applyAlignment="1">
      <alignment horizontal="right" wrapText="1"/>
    </xf>
    <xf numFmtId="181" fontId="39" fillId="2" borderId="6" xfId="36" applyNumberFormat="1" applyFont="1" applyFill="1" applyBorder="1" applyAlignment="1">
      <alignment horizontal="right" wrapText="1"/>
    </xf>
    <xf numFmtId="0" fontId="72" fillId="0" borderId="17" xfId="0" applyFont="1" applyFill="1" applyBorder="1" applyAlignment="1">
      <alignment horizontal="center" wrapText="1"/>
    </xf>
    <xf numFmtId="0" fontId="73" fillId="0" borderId="0" xfId="0" applyFont="1" applyFill="1" applyAlignment="1">
      <alignment horizontal="center" vertical="center" wrapText="1"/>
    </xf>
    <xf numFmtId="0" fontId="68" fillId="0" borderId="0" xfId="2" applyFont="1"/>
    <xf numFmtId="0" fontId="68" fillId="0" borderId="0" xfId="2" applyFont="1" applyBorder="1"/>
    <xf numFmtId="0" fontId="37" fillId="2" borderId="0" xfId="0" applyFont="1" applyFill="1" applyBorder="1" applyAlignment="1"/>
    <xf numFmtId="3" fontId="37" fillId="2" borderId="0" xfId="0" applyNumberFormat="1" applyFont="1" applyFill="1" applyBorder="1" applyAlignment="1">
      <alignment vertical="center" wrapText="1"/>
    </xf>
    <xf numFmtId="0" fontId="74" fillId="0" borderId="0" xfId="2" applyFont="1" applyAlignment="1">
      <alignment horizontal="center" vertical="center" wrapText="1"/>
    </xf>
    <xf numFmtId="0" fontId="74" fillId="0" borderId="0" xfId="2" applyFont="1" applyAlignment="1">
      <alignment vertical="center"/>
    </xf>
    <xf numFmtId="0" fontId="40" fillId="0" borderId="0" xfId="0" applyFont="1"/>
    <xf numFmtId="4" fontId="77" fillId="0" borderId="6" xfId="2" applyNumberFormat="1" applyFont="1" applyFill="1" applyBorder="1" applyAlignment="1">
      <alignment wrapText="1"/>
    </xf>
    <xf numFmtId="3" fontId="77" fillId="0" borderId="6" xfId="2" applyNumberFormat="1" applyFont="1" applyFill="1" applyBorder="1" applyAlignment="1">
      <alignment wrapText="1"/>
    </xf>
    <xf numFmtId="3" fontId="75" fillId="0" borderId="6" xfId="0" applyNumberFormat="1" applyFont="1" applyFill="1" applyBorder="1" applyAlignment="1">
      <alignment wrapText="1"/>
    </xf>
    <xf numFmtId="4" fontId="77" fillId="0" borderId="12" xfId="2" applyNumberFormat="1" applyFont="1" applyFill="1" applyBorder="1" applyAlignment="1">
      <alignment horizontal="center"/>
    </xf>
    <xf numFmtId="3" fontId="77" fillId="0" borderId="13" xfId="2" applyNumberFormat="1" applyFont="1" applyFill="1" applyBorder="1" applyAlignment="1"/>
    <xf numFmtId="0" fontId="78" fillId="0" borderId="0" xfId="2" applyFont="1"/>
    <xf numFmtId="166" fontId="79" fillId="0" borderId="6" xfId="2" applyNumberFormat="1" applyFont="1" applyFill="1" applyBorder="1" applyAlignment="1"/>
    <xf numFmtId="0" fontId="37" fillId="2" borderId="0" xfId="0" applyFont="1" applyFill="1" applyAlignment="1">
      <alignment horizontal="right"/>
    </xf>
    <xf numFmtId="3" fontId="9" fillId="2" borderId="0" xfId="0" applyNumberFormat="1" applyFont="1" applyFill="1"/>
    <xf numFmtId="3" fontId="9" fillId="2" borderId="0" xfId="0" applyNumberFormat="1" applyFont="1" applyFill="1" applyAlignment="1">
      <alignment vertical="center"/>
    </xf>
    <xf numFmtId="0" fontId="64" fillId="2" borderId="0" xfId="0" applyFont="1" applyFill="1"/>
    <xf numFmtId="3" fontId="7" fillId="2" borderId="0" xfId="0" applyNumberFormat="1" applyFont="1" applyFill="1"/>
    <xf numFmtId="0" fontId="7" fillId="2" borderId="0" xfId="0" applyFont="1" applyFill="1"/>
    <xf numFmtId="3" fontId="38" fillId="2" borderId="6" xfId="0" applyNumberFormat="1" applyFont="1" applyFill="1" applyBorder="1" applyAlignment="1">
      <alignment horizontal="center" vertical="center" wrapText="1"/>
    </xf>
    <xf numFmtId="3" fontId="30" fillId="0" borderId="6" xfId="0" applyNumberFormat="1" applyFont="1" applyFill="1" applyBorder="1" applyAlignment="1">
      <alignment horizontal="center" vertical="center" wrapText="1"/>
    </xf>
    <xf numFmtId="166" fontId="30" fillId="0" borderId="6" xfId="0" applyNumberFormat="1" applyFont="1" applyFill="1" applyBorder="1" applyAlignment="1">
      <alignment horizontal="center" vertical="center" wrapText="1"/>
    </xf>
    <xf numFmtId="3" fontId="80" fillId="0" borderId="6" xfId="0" applyNumberFormat="1" applyFont="1" applyFill="1" applyBorder="1" applyAlignment="1">
      <alignment horizontal="center" vertical="center" wrapText="1"/>
    </xf>
    <xf numFmtId="3" fontId="31" fillId="2" borderId="12" xfId="0" applyNumberFormat="1" applyFont="1" applyFill="1" applyBorder="1" applyAlignment="1">
      <alignment horizontal="center" vertical="center" wrapText="1"/>
    </xf>
    <xf numFmtId="3" fontId="31" fillId="2" borderId="13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81" fillId="0" borderId="0" xfId="0" applyFont="1"/>
    <xf numFmtId="2" fontId="50" fillId="2" borderId="6" xfId="1" applyNumberFormat="1" applyFont="1" applyFill="1" applyBorder="1" applyAlignment="1">
      <alignment horizontal="center"/>
    </xf>
    <xf numFmtId="165" fontId="49" fillId="2" borderId="12" xfId="1" applyFont="1" applyFill="1" applyBorder="1" applyAlignment="1">
      <alignment horizontal="center"/>
    </xf>
    <xf numFmtId="175" fontId="49" fillId="2" borderId="13" xfId="1" applyNumberFormat="1" applyFont="1" applyFill="1" applyBorder="1" applyAlignment="1">
      <alignment horizontal="center"/>
    </xf>
    <xf numFmtId="0" fontId="32" fillId="2" borderId="0" xfId="0" applyFont="1" applyFill="1"/>
    <xf numFmtId="182" fontId="32" fillId="2" borderId="0" xfId="0" applyNumberFormat="1" applyFont="1" applyFill="1" applyAlignment="1">
      <alignment horizontal="center" vertical="center"/>
    </xf>
    <xf numFmtId="0" fontId="42" fillId="2" borderId="0" xfId="0" applyFont="1" applyFill="1"/>
    <xf numFmtId="0" fontId="33" fillId="2" borderId="0" xfId="0" applyFont="1" applyFill="1"/>
    <xf numFmtId="3" fontId="18" fillId="2" borderId="0" xfId="0" applyNumberFormat="1" applyFont="1" applyFill="1" applyAlignment="1">
      <alignment vertical="center"/>
    </xf>
    <xf numFmtId="0" fontId="38" fillId="2" borderId="0" xfId="0" applyFont="1" applyFill="1"/>
    <xf numFmtId="0" fontId="40" fillId="2" borderId="0" xfId="0" applyFont="1" applyFill="1"/>
    <xf numFmtId="182" fontId="40" fillId="2" borderId="0" xfId="0" applyNumberFormat="1" applyFont="1" applyFill="1" applyAlignment="1">
      <alignment horizontal="center" vertical="center"/>
    </xf>
    <xf numFmtId="0" fontId="39" fillId="2" borderId="0" xfId="0" applyFont="1" applyFill="1" applyAlignment="1"/>
    <xf numFmtId="0" fontId="84" fillId="2" borderId="0" xfId="0" applyFont="1" applyFill="1"/>
    <xf numFmtId="3" fontId="62" fillId="2" borderId="0" xfId="0" applyNumberFormat="1" applyFont="1" applyFill="1" applyAlignment="1"/>
    <xf numFmtId="0" fontId="82" fillId="2" borderId="0" xfId="0" applyFont="1" applyFill="1" applyBorder="1" applyAlignment="1">
      <alignment horizontal="center"/>
    </xf>
    <xf numFmtId="0" fontId="82" fillId="2" borderId="0" xfId="0" applyFont="1" applyFill="1" applyBorder="1" applyAlignment="1">
      <alignment horizontal="right"/>
    </xf>
    <xf numFmtId="0" fontId="32" fillId="2" borderId="4" xfId="0" applyFont="1" applyFill="1" applyBorder="1" applyAlignment="1">
      <alignment horizontal="center"/>
    </xf>
    <xf numFmtId="3" fontId="85" fillId="0" borderId="6" xfId="0" applyNumberFormat="1" applyFont="1" applyFill="1" applyBorder="1" applyAlignment="1" applyProtection="1">
      <alignment horizontal="right" wrapText="1"/>
    </xf>
    <xf numFmtId="3" fontId="74" fillId="0" borderId="6" xfId="0" applyNumberFormat="1" applyFont="1" applyFill="1" applyBorder="1" applyAlignment="1" applyProtection="1">
      <alignment horizontal="right" wrapText="1"/>
    </xf>
    <xf numFmtId="3" fontId="83" fillId="0" borderId="6" xfId="36" applyNumberFormat="1" applyFont="1" applyFill="1" applyBorder="1" applyAlignment="1">
      <alignment horizontal="right" wrapText="1" shrinkToFit="1"/>
    </xf>
    <xf numFmtId="0" fontId="83" fillId="0" borderId="6" xfId="36" applyFont="1" applyBorder="1" applyAlignment="1">
      <alignment horizontal="right"/>
    </xf>
    <xf numFmtId="0" fontId="32" fillId="2" borderId="11" xfId="0" applyFont="1" applyFill="1" applyBorder="1" applyAlignment="1">
      <alignment horizontal="center"/>
    </xf>
    <xf numFmtId="3" fontId="82" fillId="2" borderId="12" xfId="0" applyNumberFormat="1" applyFont="1" applyFill="1" applyBorder="1" applyAlignment="1">
      <alignment horizontal="right"/>
    </xf>
    <xf numFmtId="3" fontId="82" fillId="2" borderId="13" xfId="0" applyNumberFormat="1" applyFont="1" applyFill="1" applyBorder="1" applyAlignment="1">
      <alignment horizontal="right"/>
    </xf>
    <xf numFmtId="10" fontId="44" fillId="2" borderId="0" xfId="0" applyNumberFormat="1" applyFont="1" applyFill="1" applyAlignment="1">
      <alignment vertical="center"/>
    </xf>
    <xf numFmtId="0" fontId="34" fillId="2" borderId="0" xfId="0" applyFont="1" applyFill="1"/>
    <xf numFmtId="0" fontId="42" fillId="2" borderId="4" xfId="0" applyFont="1" applyFill="1" applyBorder="1" applyAlignment="1">
      <alignment horizontal="center"/>
    </xf>
    <xf numFmtId="174" fontId="87" fillId="0" borderId="6" xfId="36" applyNumberFormat="1" applyFont="1" applyBorder="1" applyAlignment="1">
      <alignment horizontal="right"/>
    </xf>
    <xf numFmtId="0" fontId="88" fillId="2" borderId="0" xfId="0" applyFont="1" applyFill="1"/>
    <xf numFmtId="165" fontId="50" fillId="2" borderId="6" xfId="1" applyFont="1" applyFill="1" applyBorder="1" applyAlignment="1">
      <alignment horizontal="center"/>
    </xf>
    <xf numFmtId="0" fontId="46" fillId="0" borderId="0" xfId="46" applyFont="1" applyFill="1" applyBorder="1" applyAlignment="1"/>
    <xf numFmtId="0" fontId="47" fillId="0" borderId="0" xfId="47" applyFont="1" applyFill="1" applyBorder="1" applyAlignment="1">
      <alignment vertical="center" wrapText="1"/>
    </xf>
    <xf numFmtId="177" fontId="62" fillId="2" borderId="26" xfId="1" applyNumberFormat="1" applyFont="1" applyFill="1" applyBorder="1" applyAlignment="1"/>
    <xf numFmtId="174" fontId="72" fillId="2" borderId="26" xfId="1" applyNumberFormat="1" applyFont="1" applyFill="1" applyBorder="1" applyAlignment="1"/>
    <xf numFmtId="3" fontId="85" fillId="2" borderId="26" xfId="0" applyNumberFormat="1" applyFont="1" applyFill="1" applyBorder="1" applyAlignment="1" applyProtection="1">
      <alignment horizontal="right" wrapText="1" readingOrder="1"/>
    </xf>
    <xf numFmtId="173" fontId="72" fillId="2" borderId="26" xfId="5" applyNumberFormat="1" applyFont="1" applyFill="1" applyBorder="1" applyAlignment="1">
      <alignment horizontal="right"/>
    </xf>
    <xf numFmtId="173" fontId="72" fillId="2" borderId="26" xfId="5" applyNumberFormat="1" applyFont="1" applyFill="1" applyBorder="1" applyAlignment="1">
      <alignment wrapText="1"/>
    </xf>
    <xf numFmtId="173" fontId="62" fillId="2" borderId="26" xfId="5" applyNumberFormat="1" applyFont="1" applyFill="1" applyBorder="1" applyAlignment="1">
      <alignment wrapText="1"/>
    </xf>
    <xf numFmtId="3" fontId="62" fillId="2" borderId="26" xfId="5" applyNumberFormat="1" applyFont="1" applyFill="1" applyBorder="1" applyAlignment="1"/>
    <xf numFmtId="173" fontId="72" fillId="2" borderId="26" xfId="5" applyNumberFormat="1" applyFont="1" applyFill="1" applyBorder="1" applyAlignment="1">
      <alignment horizontal="right" wrapText="1"/>
    </xf>
    <xf numFmtId="166" fontId="72" fillId="2" borderId="26" xfId="5" applyNumberFormat="1" applyFont="1" applyFill="1" applyBorder="1" applyAlignment="1">
      <alignment horizontal="right"/>
    </xf>
    <xf numFmtId="3" fontId="37" fillId="2" borderId="26" xfId="5" applyNumberFormat="1" applyFont="1" applyFill="1" applyBorder="1" applyAlignment="1"/>
    <xf numFmtId="3" fontId="83" fillId="2" borderId="26" xfId="5" applyNumberFormat="1" applyFont="1" applyFill="1" applyBorder="1" applyAlignment="1"/>
    <xf numFmtId="173" fontId="62" fillId="2" borderId="26" xfId="5" applyNumberFormat="1" applyFont="1" applyFill="1" applyBorder="1" applyAlignment="1">
      <alignment horizontal="right" wrapText="1"/>
    </xf>
    <xf numFmtId="166" fontId="72" fillId="2" borderId="26" xfId="5" applyNumberFormat="1" applyFont="1" applyFill="1" applyBorder="1" applyAlignment="1"/>
    <xf numFmtId="3" fontId="37" fillId="2" borderId="26" xfId="5" applyNumberFormat="1" applyFont="1" applyFill="1" applyBorder="1" applyAlignment="1">
      <alignment horizontal="right"/>
    </xf>
    <xf numFmtId="3" fontId="85" fillId="2" borderId="26" xfId="0" applyNumberFormat="1" applyFont="1" applyFill="1" applyBorder="1" applyAlignment="1" applyProtection="1">
      <alignment horizontal="right" wrapText="1"/>
    </xf>
    <xf numFmtId="3" fontId="64" fillId="2" borderId="26" xfId="5" applyNumberFormat="1" applyFont="1" applyFill="1" applyBorder="1" applyAlignment="1"/>
    <xf numFmtId="2" fontId="72" fillId="2" borderId="26" xfId="4" applyNumberFormat="1" applyFont="1" applyFill="1" applyBorder="1" applyAlignment="1">
      <alignment horizontal="right"/>
    </xf>
    <xf numFmtId="3" fontId="63" fillId="2" borderId="0" xfId="5" applyNumberFormat="1" applyFont="1" applyFill="1" applyAlignment="1">
      <alignment horizontal="right"/>
    </xf>
    <xf numFmtId="176" fontId="50" fillId="2" borderId="4" xfId="1" applyNumberFormat="1" applyFont="1" applyFill="1" applyBorder="1" applyAlignment="1">
      <alignment horizontal="left" wrapText="1"/>
    </xf>
    <xf numFmtId="0" fontId="50" fillId="2" borderId="4" xfId="46" applyFont="1" applyFill="1" applyBorder="1" applyAlignment="1">
      <alignment wrapText="1"/>
    </xf>
    <xf numFmtId="0" fontId="50" fillId="2" borderId="4" xfId="47" applyFont="1" applyFill="1" applyBorder="1" applyAlignment="1">
      <alignment horizontal="left" wrapText="1"/>
    </xf>
    <xf numFmtId="0" fontId="52" fillId="2" borderId="4" xfId="49" applyFont="1" applyFill="1" applyBorder="1" applyAlignment="1">
      <alignment horizontal="left" wrapText="1"/>
    </xf>
    <xf numFmtId="0" fontId="50" fillId="2" borderId="4" xfId="51" applyFont="1" applyFill="1" applyBorder="1" applyAlignment="1">
      <alignment horizontal="left" wrapText="1"/>
    </xf>
    <xf numFmtId="0" fontId="50" fillId="0" borderId="4" xfId="51" applyFont="1" applyFill="1" applyBorder="1" applyAlignment="1">
      <alignment horizontal="left" wrapText="1"/>
    </xf>
    <xf numFmtId="0" fontId="50" fillId="2" borderId="4" xfId="51" applyFont="1" applyFill="1" applyBorder="1" applyAlignment="1">
      <alignment wrapText="1"/>
    </xf>
    <xf numFmtId="0" fontId="58" fillId="2" borderId="4" xfId="51" applyFont="1" applyFill="1" applyBorder="1" applyAlignment="1">
      <alignment wrapText="1"/>
    </xf>
    <xf numFmtId="0" fontId="49" fillId="0" borderId="11" xfId="46" applyFont="1" applyFill="1" applyBorder="1" applyAlignment="1">
      <alignment wrapText="1"/>
    </xf>
    <xf numFmtId="182" fontId="92" fillId="2" borderId="0" xfId="0" applyNumberFormat="1" applyFont="1" applyFill="1" applyAlignment="1">
      <alignment horizontal="center" vertical="center"/>
    </xf>
    <xf numFmtId="0" fontId="33" fillId="2" borderId="4" xfId="0" applyFont="1" applyFill="1" applyBorder="1" applyAlignment="1">
      <alignment horizontal="center" wrapText="1"/>
    </xf>
    <xf numFmtId="0" fontId="9" fillId="2" borderId="0" xfId="0" applyFont="1" applyFill="1" applyBorder="1" applyAlignment="1"/>
    <xf numFmtId="166" fontId="33" fillId="2" borderId="5" xfId="1" applyNumberFormat="1" applyFont="1" applyFill="1" applyBorder="1" applyAlignment="1">
      <alignment wrapText="1"/>
    </xf>
    <xf numFmtId="166" fontId="33" fillId="2" borderId="6" xfId="1" applyNumberFormat="1" applyFont="1" applyFill="1" applyBorder="1" applyAlignment="1">
      <alignment wrapText="1"/>
    </xf>
    <xf numFmtId="3" fontId="34" fillId="2" borderId="5" xfId="0" applyNumberFormat="1" applyFont="1" applyFill="1" applyBorder="1" applyAlignment="1">
      <alignment wrapText="1"/>
    </xf>
    <xf numFmtId="3" fontId="34" fillId="2" borderId="6" xfId="0" applyNumberFormat="1" applyFont="1" applyFill="1" applyBorder="1" applyAlignment="1">
      <alignment wrapText="1"/>
    </xf>
    <xf numFmtId="3" fontId="33" fillId="2" borderId="5" xfId="0" applyNumberFormat="1" applyFont="1" applyFill="1" applyBorder="1" applyAlignment="1">
      <alignment wrapText="1"/>
    </xf>
    <xf numFmtId="3" fontId="33" fillId="2" borderId="6" xfId="0" applyNumberFormat="1" applyFont="1" applyFill="1" applyBorder="1" applyAlignment="1">
      <alignment wrapText="1"/>
    </xf>
    <xf numFmtId="166" fontId="33" fillId="2" borderId="5" xfId="0" applyNumberFormat="1" applyFont="1" applyFill="1" applyBorder="1" applyAlignment="1">
      <alignment wrapText="1"/>
    </xf>
    <xf numFmtId="166" fontId="33" fillId="2" borderId="6" xfId="0" applyNumberFormat="1" applyFont="1" applyFill="1" applyBorder="1" applyAlignment="1">
      <alignment wrapText="1"/>
    </xf>
    <xf numFmtId="166" fontId="6" fillId="2" borderId="5" xfId="1" applyNumberFormat="1" applyFont="1" applyFill="1" applyBorder="1" applyAlignment="1">
      <alignment wrapText="1"/>
    </xf>
    <xf numFmtId="166" fontId="6" fillId="2" borderId="6" xfId="1" applyNumberFormat="1" applyFont="1" applyFill="1" applyBorder="1" applyAlignment="1">
      <alignment wrapText="1"/>
    </xf>
    <xf numFmtId="3" fontId="15" fillId="2" borderId="5" xfId="2" applyNumberFormat="1" applyFont="1" applyFill="1" applyBorder="1" applyAlignment="1" applyProtection="1">
      <alignment wrapText="1"/>
    </xf>
    <xf numFmtId="3" fontId="15" fillId="2" borderId="6" xfId="2" applyNumberFormat="1" applyFont="1" applyFill="1" applyBorder="1" applyAlignment="1" applyProtection="1">
      <alignment wrapText="1"/>
    </xf>
    <xf numFmtId="166" fontId="29" fillId="2" borderId="5" xfId="44" applyNumberFormat="1" applyFont="1" applyFill="1" applyBorder="1" applyAlignment="1" applyProtection="1">
      <protection locked="0"/>
    </xf>
    <xf numFmtId="166" fontId="29" fillId="2" borderId="6" xfId="44" applyNumberFormat="1" applyFont="1" applyFill="1" applyBorder="1" applyAlignment="1" applyProtection="1">
      <protection locked="0"/>
    </xf>
    <xf numFmtId="166" fontId="8" fillId="2" borderId="12" xfId="1" applyNumberFormat="1" applyFont="1" applyFill="1" applyBorder="1" applyAlignment="1">
      <alignment wrapText="1"/>
    </xf>
    <xf numFmtId="166" fontId="8" fillId="2" borderId="13" xfId="1" applyNumberFormat="1" applyFont="1" applyFill="1" applyBorder="1" applyAlignment="1">
      <alignment wrapText="1"/>
    </xf>
    <xf numFmtId="3" fontId="6" fillId="2" borderId="2" xfId="0" applyNumberFormat="1" applyFont="1" applyFill="1" applyBorder="1" applyAlignment="1">
      <alignment wrapText="1"/>
    </xf>
    <xf numFmtId="3" fontId="6" fillId="2" borderId="3" xfId="0" applyNumberFormat="1" applyFont="1" applyFill="1" applyBorder="1" applyAlignment="1">
      <alignment wrapText="1"/>
    </xf>
    <xf numFmtId="3" fontId="6" fillId="2" borderId="5" xfId="0" applyNumberFormat="1" applyFont="1" applyFill="1" applyBorder="1" applyAlignment="1">
      <alignment wrapText="1"/>
    </xf>
    <xf numFmtId="3" fontId="6" fillId="2" borderId="6" xfId="0" applyNumberFormat="1" applyFont="1" applyFill="1" applyBorder="1" applyAlignment="1">
      <alignment wrapText="1"/>
    </xf>
    <xf numFmtId="3" fontId="6" fillId="2" borderId="12" xfId="0" applyNumberFormat="1" applyFont="1" applyFill="1" applyBorder="1" applyAlignment="1">
      <alignment wrapText="1"/>
    </xf>
    <xf numFmtId="3" fontId="6" fillId="2" borderId="13" xfId="0" applyNumberFormat="1" applyFont="1" applyFill="1" applyBorder="1" applyAlignment="1">
      <alignment wrapText="1"/>
    </xf>
    <xf numFmtId="166" fontId="18" fillId="2" borderId="26" xfId="45" applyNumberFormat="1" applyFont="1" applyFill="1" applyBorder="1" applyAlignment="1">
      <alignment horizontal="right"/>
    </xf>
    <xf numFmtId="173" fontId="44" fillId="2" borderId="26" xfId="0" applyNumberFormat="1" applyFont="1" applyFill="1" applyBorder="1" applyAlignment="1"/>
    <xf numFmtId="166" fontId="18" fillId="2" borderId="26" xfId="45" applyNumberFormat="1" applyFont="1" applyFill="1" applyBorder="1" applyAlignment="1"/>
    <xf numFmtId="3" fontId="18" fillId="2" borderId="26" xfId="0" applyNumberFormat="1" applyFont="1" applyFill="1" applyBorder="1" applyAlignment="1">
      <alignment wrapText="1"/>
    </xf>
    <xf numFmtId="166" fontId="44" fillId="2" borderId="26" xfId="0" applyNumberFormat="1" applyFont="1" applyFill="1" applyBorder="1" applyAlignment="1">
      <alignment wrapText="1"/>
    </xf>
    <xf numFmtId="0" fontId="38" fillId="2" borderId="26" xfId="0" applyFont="1" applyFill="1" applyBorder="1" applyAlignment="1"/>
    <xf numFmtId="3" fontId="38" fillId="2" borderId="26" xfId="0" applyNumberFormat="1" applyFont="1" applyFill="1" applyBorder="1" applyAlignment="1"/>
    <xf numFmtId="4" fontId="44" fillId="2" borderId="26" xfId="0" applyNumberFormat="1" applyFont="1" applyFill="1" applyBorder="1" applyAlignment="1"/>
    <xf numFmtId="3" fontId="18" fillId="2" borderId="26" xfId="0" applyNumberFormat="1" applyFont="1" applyFill="1" applyBorder="1" applyAlignment="1"/>
    <xf numFmtId="166" fontId="38" fillId="2" borderId="26" xfId="45" applyNumberFormat="1" applyFont="1" applyFill="1" applyBorder="1" applyAlignment="1"/>
    <xf numFmtId="173" fontId="38" fillId="2" borderId="26" xfId="0" applyNumberFormat="1" applyFont="1" applyFill="1" applyBorder="1" applyAlignment="1"/>
    <xf numFmtId="3" fontId="18" fillId="2" borderId="26" xfId="0" applyNumberFormat="1" applyFont="1" applyFill="1" applyBorder="1"/>
    <xf numFmtId="3" fontId="38" fillId="2" borderId="26" xfId="0" applyNumberFormat="1" applyFont="1" applyFill="1" applyBorder="1" applyAlignment="1">
      <alignment wrapText="1"/>
    </xf>
    <xf numFmtId="166" fontId="44" fillId="2" borderId="26" xfId="0" applyNumberFormat="1" applyFont="1" applyFill="1" applyBorder="1" applyAlignment="1"/>
    <xf numFmtId="0" fontId="44" fillId="2" borderId="26" xfId="0" applyFont="1" applyFill="1" applyBorder="1" applyAlignment="1"/>
    <xf numFmtId="2" fontId="38" fillId="2" borderId="26" xfId="0" applyNumberFormat="1" applyFont="1" applyFill="1" applyBorder="1" applyAlignment="1"/>
    <xf numFmtId="173" fontId="44" fillId="2" borderId="26" xfId="0" applyNumberFormat="1" applyFont="1" applyFill="1" applyBorder="1" applyAlignment="1">
      <alignment wrapText="1"/>
    </xf>
    <xf numFmtId="3" fontId="33" fillId="2" borderId="4" xfId="0" applyNumberFormat="1" applyFont="1" applyFill="1" applyBorder="1" applyAlignment="1">
      <alignment horizontal="center" vertical="top" wrapText="1"/>
    </xf>
    <xf numFmtId="166" fontId="18" fillId="2" borderId="28" xfId="45" applyNumberFormat="1" applyFont="1" applyFill="1" applyBorder="1" applyAlignment="1">
      <alignment horizontal="right"/>
    </xf>
    <xf numFmtId="173" fontId="44" fillId="2" borderId="28" xfId="0" applyNumberFormat="1" applyFont="1" applyFill="1" applyBorder="1" applyAlignment="1"/>
    <xf numFmtId="166" fontId="18" fillId="2" borderId="28" xfId="45" applyNumberFormat="1" applyFont="1" applyFill="1" applyBorder="1" applyAlignment="1"/>
    <xf numFmtId="3" fontId="18" fillId="2" borderId="28" xfId="0" applyNumberFormat="1" applyFont="1" applyFill="1" applyBorder="1" applyAlignment="1">
      <alignment wrapText="1"/>
    </xf>
    <xf numFmtId="166" fontId="44" fillId="2" borderId="28" xfId="0" applyNumberFormat="1" applyFont="1" applyFill="1" applyBorder="1" applyAlignment="1">
      <alignment wrapText="1"/>
    </xf>
    <xf numFmtId="0" fontId="38" fillId="2" borderId="28" xfId="0" applyFont="1" applyFill="1" applyBorder="1" applyAlignment="1"/>
    <xf numFmtId="3" fontId="38" fillId="2" borderId="28" xfId="0" applyNumberFormat="1" applyFont="1" applyFill="1" applyBorder="1" applyAlignment="1"/>
    <xf numFmtId="4" fontId="44" fillId="2" borderId="28" xfId="0" applyNumberFormat="1" applyFont="1" applyFill="1" applyBorder="1" applyAlignment="1"/>
    <xf numFmtId="3" fontId="18" fillId="2" borderId="28" xfId="0" applyNumberFormat="1" applyFont="1" applyFill="1" applyBorder="1" applyAlignment="1"/>
    <xf numFmtId="166" fontId="38" fillId="2" borderId="28" xfId="45" applyNumberFormat="1" applyFont="1" applyFill="1" applyBorder="1" applyAlignment="1"/>
    <xf numFmtId="3" fontId="18" fillId="2" borderId="28" xfId="0" applyNumberFormat="1" applyFont="1" applyFill="1" applyBorder="1"/>
    <xf numFmtId="3" fontId="38" fillId="2" borderId="28" xfId="0" applyNumberFormat="1" applyFont="1" applyFill="1" applyBorder="1" applyAlignment="1">
      <alignment wrapText="1"/>
    </xf>
    <xf numFmtId="166" fontId="44" fillId="2" borderId="28" xfId="0" applyNumberFormat="1" applyFont="1" applyFill="1" applyBorder="1" applyAlignment="1"/>
    <xf numFmtId="0" fontId="44" fillId="2" borderId="28" xfId="0" applyFont="1" applyFill="1" applyBorder="1" applyAlignment="1"/>
    <xf numFmtId="2" fontId="38" fillId="2" borderId="28" xfId="0" applyNumberFormat="1" applyFont="1" applyFill="1" applyBorder="1" applyAlignment="1"/>
    <xf numFmtId="173" fontId="44" fillId="2" borderId="28" xfId="0" applyNumberFormat="1" applyFont="1" applyFill="1" applyBorder="1" applyAlignment="1">
      <alignment wrapText="1"/>
    </xf>
    <xf numFmtId="3" fontId="38" fillId="2" borderId="20" xfId="0" applyNumberFormat="1" applyFont="1" applyFill="1" applyBorder="1" applyAlignment="1"/>
    <xf numFmtId="0" fontId="33" fillId="2" borderId="6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right" wrapText="1"/>
    </xf>
    <xf numFmtId="0" fontId="42" fillId="2" borderId="6" xfId="0" applyFont="1" applyFill="1" applyBorder="1" applyAlignment="1">
      <alignment horizontal="right" wrapText="1"/>
    </xf>
    <xf numFmtId="0" fontId="9" fillId="2" borderId="6" xfId="0" applyFont="1" applyFill="1" applyBorder="1" applyAlignment="1">
      <alignment horizontal="left" wrapText="1"/>
    </xf>
    <xf numFmtId="0" fontId="32" fillId="2" borderId="6" xfId="0" applyFont="1" applyFill="1" applyBorder="1" applyAlignment="1">
      <alignment horizontal="left" wrapText="1"/>
    </xf>
    <xf numFmtId="0" fontId="33" fillId="2" borderId="6" xfId="0" applyFont="1" applyFill="1" applyBorder="1" applyAlignment="1">
      <alignment horizontal="left" vertical="top" wrapText="1"/>
    </xf>
    <xf numFmtId="3" fontId="33" fillId="2" borderId="6" xfId="0" applyNumberFormat="1" applyFont="1" applyFill="1" applyBorder="1" applyAlignment="1">
      <alignment horizontal="left" wrapText="1"/>
    </xf>
    <xf numFmtId="3" fontId="7" fillId="2" borderId="6" xfId="0" applyNumberFormat="1" applyFont="1" applyFill="1" applyBorder="1" applyAlignment="1">
      <alignment horizontal="right" wrapText="1"/>
    </xf>
    <xf numFmtId="3" fontId="9" fillId="2" borderId="6" xfId="0" applyNumberFormat="1" applyFont="1" applyFill="1" applyBorder="1" applyAlignment="1">
      <alignment horizontal="left" wrapText="1"/>
    </xf>
    <xf numFmtId="3" fontId="32" fillId="2" borderId="6" xfId="0" applyNumberFormat="1" applyFont="1" applyFill="1" applyBorder="1" applyAlignment="1">
      <alignment horizontal="left" wrapText="1"/>
    </xf>
    <xf numFmtId="0" fontId="33" fillId="2" borderId="6" xfId="0" applyFont="1" applyFill="1" applyBorder="1" applyAlignment="1">
      <alignment horizontal="left" vertical="center" wrapText="1"/>
    </xf>
    <xf numFmtId="166" fontId="33" fillId="2" borderId="6" xfId="0" applyNumberFormat="1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right" wrapText="1"/>
    </xf>
    <xf numFmtId="166" fontId="13" fillId="2" borderId="6" xfId="0" applyNumberFormat="1" applyFont="1" applyFill="1" applyBorder="1" applyAlignment="1">
      <alignment horizontal="right" wrapText="1"/>
    </xf>
    <xf numFmtId="166" fontId="13" fillId="2" borderId="6" xfId="0" applyNumberFormat="1" applyFont="1" applyFill="1" applyBorder="1" applyAlignment="1">
      <alignment horizontal="left" wrapText="1"/>
    </xf>
    <xf numFmtId="0" fontId="13" fillId="2" borderId="6" xfId="0" applyFont="1" applyFill="1" applyBorder="1" applyAlignment="1">
      <alignment horizontal="right" wrapText="1"/>
    </xf>
    <xf numFmtId="0" fontId="18" fillId="2" borderId="6" xfId="2" applyFont="1" applyFill="1" applyBorder="1" applyAlignment="1">
      <alignment horizontal="left" wrapText="1"/>
    </xf>
    <xf numFmtId="166" fontId="39" fillId="2" borderId="13" xfId="6" applyNumberFormat="1" applyFont="1" applyFill="1" applyBorder="1" applyAlignment="1">
      <alignment horizontal="left" wrapText="1"/>
    </xf>
    <xf numFmtId="0" fontId="33" fillId="2" borderId="14" xfId="0" applyFont="1" applyFill="1" applyBorder="1" applyAlignment="1">
      <alignment horizontal="center" wrapText="1"/>
    </xf>
    <xf numFmtId="0" fontId="33" fillId="2" borderId="16" xfId="0" applyFont="1" applyFill="1" applyBorder="1" applyAlignment="1">
      <alignment horizontal="left" wrapText="1"/>
    </xf>
    <xf numFmtId="166" fontId="18" fillId="2" borderId="29" xfId="45" applyNumberFormat="1" applyFont="1" applyFill="1" applyBorder="1" applyAlignment="1">
      <alignment horizontal="right"/>
    </xf>
    <xf numFmtId="166" fontId="18" fillId="2" borderId="15" xfId="45" applyNumberFormat="1" applyFont="1" applyFill="1" applyBorder="1" applyAlignment="1">
      <alignment horizontal="right"/>
    </xf>
    <xf numFmtId="166" fontId="18" fillId="2" borderId="16" xfId="45" applyNumberFormat="1" applyFont="1" applyFill="1" applyBorder="1" applyAlignment="1">
      <alignment horizontal="right"/>
    </xf>
    <xf numFmtId="165" fontId="51" fillId="2" borderId="26" xfId="1" applyFont="1" applyFill="1" applyBorder="1" applyAlignment="1">
      <alignment horizontal="center" vertical="center" wrapText="1"/>
    </xf>
    <xf numFmtId="176" fontId="51" fillId="2" borderId="26" xfId="1" applyNumberFormat="1" applyFont="1" applyFill="1" applyBorder="1" applyAlignment="1">
      <alignment horizontal="center" wrapText="1"/>
    </xf>
    <xf numFmtId="2" fontId="50" fillId="2" borderId="26" xfId="1" applyNumberFormat="1" applyFont="1" applyFill="1" applyBorder="1" applyAlignment="1">
      <alignment horizontal="center"/>
    </xf>
    <xf numFmtId="165" fontId="50" fillId="2" borderId="26" xfId="1" applyFont="1" applyFill="1" applyBorder="1" applyAlignment="1">
      <alignment horizontal="center"/>
    </xf>
    <xf numFmtId="173" fontId="50" fillId="2" borderId="26" xfId="1" applyNumberFormat="1" applyFont="1" applyFill="1" applyBorder="1" applyAlignment="1">
      <alignment horizontal="center"/>
    </xf>
    <xf numFmtId="173" fontId="54" fillId="2" borderId="26" xfId="1" applyNumberFormat="1" applyFont="1" applyFill="1" applyBorder="1" applyAlignment="1">
      <alignment horizontal="center"/>
    </xf>
    <xf numFmtId="173" fontId="51" fillId="2" borderId="26" xfId="48" applyNumberFormat="1" applyFont="1" applyFill="1" applyBorder="1" applyAlignment="1">
      <alignment horizontal="center" wrapText="1"/>
    </xf>
    <xf numFmtId="0" fontId="49" fillId="2" borderId="26" xfId="47" applyFont="1" applyFill="1" applyBorder="1" applyAlignment="1">
      <alignment horizontal="center" wrapText="1"/>
    </xf>
    <xf numFmtId="166" fontId="52" fillId="2" borderId="26" xfId="1" applyNumberFormat="1" applyFont="1" applyFill="1" applyBorder="1" applyAlignment="1">
      <alignment horizontal="center"/>
    </xf>
    <xf numFmtId="0" fontId="51" fillId="2" borderId="26" xfId="50" applyNumberFormat="1" applyFont="1" applyFill="1" applyBorder="1" applyAlignment="1">
      <alignment horizontal="center" wrapText="1"/>
    </xf>
    <xf numFmtId="166" fontId="50" fillId="2" borderId="26" xfId="1" applyNumberFormat="1" applyFont="1" applyFill="1" applyBorder="1" applyAlignment="1">
      <alignment horizontal="center"/>
    </xf>
    <xf numFmtId="0" fontId="51" fillId="2" borderId="26" xfId="47" applyFont="1" applyFill="1" applyBorder="1" applyAlignment="1">
      <alignment horizontal="center" wrapText="1"/>
    </xf>
    <xf numFmtId="0" fontId="51" fillId="0" borderId="26" xfId="47" applyFont="1" applyFill="1" applyBorder="1" applyAlignment="1">
      <alignment horizontal="center" wrapText="1"/>
    </xf>
    <xf numFmtId="0" fontId="57" fillId="2" borderId="26" xfId="47" applyFont="1" applyFill="1" applyBorder="1" applyAlignment="1">
      <alignment horizontal="center" wrapText="1"/>
    </xf>
    <xf numFmtId="0" fontId="49" fillId="2" borderId="12" xfId="47" applyFont="1" applyFill="1" applyBorder="1" applyAlignment="1">
      <alignment horizontal="center" wrapText="1"/>
    </xf>
    <xf numFmtId="165" fontId="51" fillId="2" borderId="28" xfId="1" applyFont="1" applyFill="1" applyBorder="1" applyAlignment="1">
      <alignment horizontal="center" vertical="center" wrapText="1"/>
    </xf>
    <xf numFmtId="2" fontId="50" fillId="2" borderId="28" xfId="1" applyNumberFormat="1" applyFont="1" applyFill="1" applyBorder="1" applyAlignment="1">
      <alignment horizontal="center"/>
    </xf>
    <xf numFmtId="173" fontId="50" fillId="2" borderId="28" xfId="1" applyNumberFormat="1" applyFont="1" applyFill="1" applyBorder="1" applyAlignment="1">
      <alignment horizontal="center"/>
    </xf>
    <xf numFmtId="166" fontId="52" fillId="2" borderId="28" xfId="1" applyNumberFormat="1" applyFont="1" applyFill="1" applyBorder="1" applyAlignment="1">
      <alignment horizontal="center"/>
    </xf>
    <xf numFmtId="166" fontId="50" fillId="2" borderId="28" xfId="1" applyNumberFormat="1" applyFont="1" applyFill="1" applyBorder="1" applyAlignment="1">
      <alignment horizontal="center"/>
    </xf>
    <xf numFmtId="173" fontId="54" fillId="2" borderId="28" xfId="1" applyNumberFormat="1" applyFont="1" applyFill="1" applyBorder="1" applyAlignment="1">
      <alignment horizontal="center"/>
    </xf>
    <xf numFmtId="177" fontId="62" fillId="2" borderId="6" xfId="1" applyNumberFormat="1" applyFont="1" applyFill="1" applyBorder="1" applyAlignment="1"/>
    <xf numFmtId="174" fontId="72" fillId="2" borderId="6" xfId="1" applyNumberFormat="1" applyFont="1" applyFill="1" applyBorder="1" applyAlignment="1"/>
    <xf numFmtId="3" fontId="85" fillId="2" borderId="6" xfId="0" applyNumberFormat="1" applyFont="1" applyFill="1" applyBorder="1" applyAlignment="1" applyProtection="1">
      <alignment horizontal="right" wrapText="1" readingOrder="1"/>
    </xf>
    <xf numFmtId="173" fontId="72" fillId="2" borderId="6" xfId="5" applyNumberFormat="1" applyFont="1" applyFill="1" applyBorder="1" applyAlignment="1">
      <alignment horizontal="right"/>
    </xf>
    <xf numFmtId="3" fontId="83" fillId="2" borderId="6" xfId="5" applyNumberFormat="1" applyFont="1" applyFill="1" applyBorder="1" applyAlignment="1"/>
    <xf numFmtId="173" fontId="72" fillId="2" borderId="6" xfId="5" applyNumberFormat="1" applyFont="1" applyFill="1" applyBorder="1" applyAlignment="1">
      <alignment wrapText="1"/>
    </xf>
    <xf numFmtId="173" fontId="62" fillId="2" borderId="6" xfId="5" applyNumberFormat="1" applyFont="1" applyFill="1" applyBorder="1" applyAlignment="1">
      <alignment wrapText="1"/>
    </xf>
    <xf numFmtId="3" fontId="62" fillId="2" borderId="6" xfId="5" applyNumberFormat="1" applyFont="1" applyFill="1" applyBorder="1" applyAlignment="1"/>
    <xf numFmtId="173" fontId="72" fillId="2" borderId="6" xfId="5" applyNumberFormat="1" applyFont="1" applyFill="1" applyBorder="1" applyAlignment="1">
      <alignment horizontal="right" wrapText="1"/>
    </xf>
    <xf numFmtId="3" fontId="85" fillId="2" borderId="6" xfId="0" applyNumberFormat="1" applyFont="1" applyFill="1" applyBorder="1" applyAlignment="1" applyProtection="1">
      <alignment horizontal="right" wrapText="1"/>
    </xf>
    <xf numFmtId="166" fontId="72" fillId="2" borderId="6" xfId="5" applyNumberFormat="1" applyFont="1" applyFill="1" applyBorder="1" applyAlignment="1">
      <alignment horizontal="right"/>
    </xf>
    <xf numFmtId="3" fontId="37" fillId="2" borderId="6" xfId="5" applyNumberFormat="1" applyFont="1" applyFill="1" applyBorder="1" applyAlignment="1"/>
    <xf numFmtId="3" fontId="64" fillId="2" borderId="6" xfId="5" applyNumberFormat="1" applyFont="1" applyFill="1" applyBorder="1" applyAlignment="1"/>
    <xf numFmtId="173" fontId="62" fillId="2" borderId="6" xfId="5" applyNumberFormat="1" applyFont="1" applyFill="1" applyBorder="1" applyAlignment="1">
      <alignment horizontal="right" wrapText="1"/>
    </xf>
    <xf numFmtId="166" fontId="72" fillId="2" borderId="6" xfId="5" applyNumberFormat="1" applyFont="1" applyFill="1" applyBorder="1" applyAlignment="1"/>
    <xf numFmtId="2" fontId="72" fillId="2" borderId="6" xfId="4" applyNumberFormat="1" applyFont="1" applyFill="1" applyBorder="1" applyAlignment="1">
      <alignment horizontal="right"/>
    </xf>
    <xf numFmtId="3" fontId="37" fillId="2" borderId="6" xfId="5" applyNumberFormat="1" applyFont="1" applyFill="1" applyBorder="1" applyAlignment="1">
      <alignment horizontal="right"/>
    </xf>
    <xf numFmtId="3" fontId="37" fillId="2" borderId="12" xfId="5" applyNumberFormat="1" applyFont="1" applyFill="1" applyBorder="1" applyAlignment="1">
      <alignment horizontal="right"/>
    </xf>
    <xf numFmtId="3" fontId="37" fillId="2" borderId="13" xfId="5" applyNumberFormat="1" applyFont="1" applyFill="1" applyBorder="1" applyAlignment="1">
      <alignment horizontal="right"/>
    </xf>
    <xf numFmtId="177" fontId="62" fillId="2" borderId="28" xfId="1" applyNumberFormat="1" applyFont="1" applyFill="1" applyBorder="1" applyAlignment="1"/>
    <xf numFmtId="174" fontId="72" fillId="2" borderId="28" xfId="1" applyNumberFormat="1" applyFont="1" applyFill="1" applyBorder="1" applyAlignment="1"/>
    <xf numFmtId="3" fontId="85" fillId="2" borderId="28" xfId="0" applyNumberFormat="1" applyFont="1" applyFill="1" applyBorder="1" applyAlignment="1" applyProtection="1">
      <alignment horizontal="right" wrapText="1" readingOrder="1"/>
    </xf>
    <xf numFmtId="0" fontId="72" fillId="2" borderId="28" xfId="5" applyNumberFormat="1" applyFont="1" applyFill="1" applyBorder="1" applyAlignment="1">
      <alignment horizontal="right"/>
    </xf>
    <xf numFmtId="3" fontId="83" fillId="2" borderId="28" xfId="5" applyNumberFormat="1" applyFont="1" applyFill="1" applyBorder="1" applyAlignment="1"/>
    <xf numFmtId="173" fontId="72" fillId="2" borderId="28" xfId="5" applyNumberFormat="1" applyFont="1" applyFill="1" applyBorder="1" applyAlignment="1">
      <alignment wrapText="1"/>
    </xf>
    <xf numFmtId="173" fontId="62" fillId="2" borderId="28" xfId="5" applyNumberFormat="1" applyFont="1" applyFill="1" applyBorder="1" applyAlignment="1">
      <alignment wrapText="1"/>
    </xf>
    <xf numFmtId="3" fontId="62" fillId="2" borderId="28" xfId="5" applyNumberFormat="1" applyFont="1" applyFill="1" applyBorder="1" applyAlignment="1"/>
    <xf numFmtId="173" fontId="72" fillId="2" borderId="28" xfId="5" applyNumberFormat="1" applyFont="1" applyFill="1" applyBorder="1" applyAlignment="1">
      <alignment horizontal="right" wrapText="1"/>
    </xf>
    <xf numFmtId="3" fontId="85" fillId="2" borderId="28" xfId="0" applyNumberFormat="1" applyFont="1" applyFill="1" applyBorder="1" applyAlignment="1" applyProtection="1">
      <alignment horizontal="right" wrapText="1"/>
    </xf>
    <xf numFmtId="166" fontId="72" fillId="2" borderId="28" xfId="5" applyNumberFormat="1" applyFont="1" applyFill="1" applyBorder="1" applyAlignment="1">
      <alignment horizontal="right"/>
    </xf>
    <xf numFmtId="3" fontId="37" fillId="2" borderId="28" xfId="5" applyNumberFormat="1" applyFont="1" applyFill="1" applyBorder="1" applyAlignment="1"/>
    <xf numFmtId="3" fontId="64" fillId="2" borderId="28" xfId="5" applyNumberFormat="1" applyFont="1" applyFill="1" applyBorder="1" applyAlignment="1"/>
    <xf numFmtId="173" fontId="62" fillId="2" borderId="28" xfId="5" applyNumberFormat="1" applyFont="1" applyFill="1" applyBorder="1" applyAlignment="1">
      <alignment horizontal="right" wrapText="1"/>
    </xf>
    <xf numFmtId="166" fontId="72" fillId="2" borderId="28" xfId="5" applyNumberFormat="1" applyFont="1" applyFill="1" applyBorder="1" applyAlignment="1"/>
    <xf numFmtId="2" fontId="72" fillId="2" borderId="28" xfId="4" applyNumberFormat="1" applyFont="1" applyFill="1" applyBorder="1" applyAlignment="1">
      <alignment horizontal="right"/>
    </xf>
    <xf numFmtId="3" fontId="37" fillId="2" borderId="28" xfId="5" applyNumberFormat="1" applyFont="1" applyFill="1" applyBorder="1" applyAlignment="1">
      <alignment horizontal="right"/>
    </xf>
    <xf numFmtId="3" fontId="37" fillId="2" borderId="20" xfId="5" applyNumberFormat="1" applyFont="1" applyFill="1" applyBorder="1" applyAlignment="1">
      <alignment horizontal="right"/>
    </xf>
    <xf numFmtId="166" fontId="89" fillId="2" borderId="33" xfId="6" applyNumberFormat="1" applyFont="1" applyFill="1" applyBorder="1" applyAlignment="1">
      <alignment wrapText="1"/>
    </xf>
    <xf numFmtId="166" fontId="39" fillId="2" borderId="33" xfId="6" applyNumberFormat="1" applyFont="1" applyFill="1" applyBorder="1" applyAlignment="1">
      <alignment horizontal="left" wrapText="1"/>
    </xf>
    <xf numFmtId="166" fontId="65" fillId="2" borderId="33" xfId="6" applyNumberFormat="1" applyFont="1" applyFill="1" applyBorder="1" applyAlignment="1">
      <alignment horizontal="left" wrapText="1"/>
    </xf>
    <xf numFmtId="166" fontId="39" fillId="2" borderId="33" xfId="6" applyNumberFormat="1" applyFont="1" applyFill="1" applyBorder="1" applyAlignment="1">
      <alignment wrapText="1"/>
    </xf>
    <xf numFmtId="166" fontId="65" fillId="2" borderId="33" xfId="6" applyNumberFormat="1" applyFont="1" applyFill="1" applyBorder="1" applyAlignment="1">
      <alignment wrapText="1"/>
    </xf>
    <xf numFmtId="2" fontId="39" fillId="2" borderId="33" xfId="5" applyNumberFormat="1" applyFont="1" applyFill="1" applyBorder="1" applyAlignment="1">
      <alignment wrapText="1"/>
    </xf>
    <xf numFmtId="2" fontId="65" fillId="2" borderId="33" xfId="5" applyNumberFormat="1" applyFont="1" applyFill="1" applyBorder="1" applyAlignment="1">
      <alignment wrapText="1"/>
    </xf>
    <xf numFmtId="2" fontId="65" fillId="2" borderId="33" xfId="5" applyNumberFormat="1" applyFont="1" applyFill="1" applyBorder="1" applyAlignment="1">
      <alignment horizontal="left" wrapText="1"/>
    </xf>
    <xf numFmtId="2" fontId="41" fillId="2" borderId="33" xfId="5" applyNumberFormat="1" applyFont="1" applyFill="1" applyBorder="1" applyAlignment="1">
      <alignment wrapText="1"/>
    </xf>
    <xf numFmtId="2" fontId="39" fillId="2" borderId="33" xfId="5" applyNumberFormat="1" applyFont="1" applyFill="1" applyBorder="1" applyAlignment="1">
      <alignment horizontal="left" wrapText="1"/>
    </xf>
    <xf numFmtId="2" fontId="91" fillId="2" borderId="33" xfId="5" applyNumberFormat="1" applyFont="1" applyFill="1" applyBorder="1" applyAlignment="1">
      <alignment wrapText="1"/>
    </xf>
    <xf numFmtId="166" fontId="41" fillId="2" borderId="33" xfId="6" applyNumberFormat="1" applyFont="1" applyFill="1" applyBorder="1" applyAlignment="1">
      <alignment horizontal="justify" wrapText="1"/>
    </xf>
    <xf numFmtId="0" fontId="18" fillId="2" borderId="34" xfId="2" applyFont="1" applyFill="1" applyBorder="1" applyAlignment="1">
      <alignment horizontal="left" wrapText="1"/>
    </xf>
    <xf numFmtId="166" fontId="89" fillId="2" borderId="35" xfId="6" applyNumberFormat="1" applyFont="1" applyFill="1" applyBorder="1" applyAlignment="1">
      <alignment wrapText="1"/>
    </xf>
    <xf numFmtId="0" fontId="90" fillId="2" borderId="29" xfId="5" applyFont="1" applyFill="1" applyBorder="1" applyAlignment="1">
      <alignment horizontal="center" vertical="center"/>
    </xf>
    <xf numFmtId="0" fontId="90" fillId="2" borderId="15" xfId="5" applyFont="1" applyFill="1" applyBorder="1" applyAlignment="1">
      <alignment horizontal="center" vertical="center"/>
    </xf>
    <xf numFmtId="0" fontId="90" fillId="2" borderId="16" xfId="5" applyFont="1" applyFill="1" applyBorder="1" applyAlignment="1">
      <alignment horizontal="center" vertical="center"/>
    </xf>
    <xf numFmtId="0" fontId="18" fillId="2" borderId="27" xfId="5" applyFont="1" applyFill="1" applyBorder="1" applyAlignment="1">
      <alignment horizontal="center" vertical="center"/>
    </xf>
    <xf numFmtId="166" fontId="18" fillId="2" borderId="36" xfId="6" applyNumberFormat="1" applyFont="1" applyFill="1" applyBorder="1" applyAlignment="1">
      <alignment horizontal="center" vertical="center" wrapText="1"/>
    </xf>
    <xf numFmtId="166" fontId="44" fillId="2" borderId="26" xfId="5" applyNumberFormat="1" applyFont="1" applyFill="1" applyBorder="1" applyAlignment="1">
      <alignment wrapText="1"/>
    </xf>
    <xf numFmtId="166" fontId="18" fillId="2" borderId="26" xfId="36" applyNumberFormat="1" applyFont="1" applyFill="1" applyBorder="1" applyAlignment="1">
      <alignment horizontal="right" wrapText="1"/>
    </xf>
    <xf numFmtId="166" fontId="38" fillId="2" borderId="26" xfId="36" applyNumberFormat="1" applyFont="1" applyFill="1" applyBorder="1" applyAlignment="1">
      <alignment horizontal="right" wrapText="1"/>
    </xf>
    <xf numFmtId="166" fontId="60" fillId="2" borderId="26" xfId="0" applyNumberFormat="1" applyFont="1" applyFill="1" applyBorder="1" applyAlignment="1" applyProtection="1">
      <alignment horizontal="center" vertical="center" wrapText="1" readingOrder="1"/>
    </xf>
    <xf numFmtId="166" fontId="44" fillId="2" borderId="26" xfId="36" applyNumberFormat="1" applyFont="1" applyFill="1" applyBorder="1" applyAlignment="1">
      <alignment horizontal="right" wrapText="1"/>
    </xf>
    <xf numFmtId="166" fontId="18" fillId="2" borderId="26" xfId="36" applyNumberFormat="1" applyFont="1" applyFill="1" applyBorder="1" applyAlignment="1">
      <alignment horizontal="right"/>
    </xf>
    <xf numFmtId="166" fontId="18" fillId="2" borderId="26" xfId="52" applyNumberFormat="1" applyFont="1" applyFill="1" applyBorder="1" applyAlignment="1">
      <alignment horizontal="right" wrapText="1"/>
    </xf>
    <xf numFmtId="166" fontId="44" fillId="2" borderId="28" xfId="5" applyNumberFormat="1" applyFont="1" applyFill="1" applyBorder="1" applyAlignment="1">
      <alignment wrapText="1"/>
    </xf>
    <xf numFmtId="166" fontId="18" fillId="2" borderId="28" xfId="36" applyNumberFormat="1" applyFont="1" applyFill="1" applyBorder="1" applyAlignment="1">
      <alignment horizontal="right" wrapText="1"/>
    </xf>
    <xf numFmtId="166" fontId="38" fillId="2" borderId="28" xfId="36" applyNumberFormat="1" applyFont="1" applyFill="1" applyBorder="1" applyAlignment="1">
      <alignment horizontal="right" wrapText="1"/>
    </xf>
    <xf numFmtId="166" fontId="60" fillId="2" borderId="28" xfId="0" applyNumberFormat="1" applyFont="1" applyFill="1" applyBorder="1" applyAlignment="1" applyProtection="1">
      <alignment horizontal="center" vertical="center" wrapText="1" readingOrder="1"/>
    </xf>
    <xf numFmtId="166" fontId="44" fillId="2" borderId="28" xfId="36" applyNumberFormat="1" applyFont="1" applyFill="1" applyBorder="1" applyAlignment="1">
      <alignment horizontal="right" wrapText="1"/>
    </xf>
    <xf numFmtId="166" fontId="18" fillId="2" borderId="28" xfId="36" applyNumberFormat="1" applyFont="1" applyFill="1" applyBorder="1" applyAlignment="1">
      <alignment horizontal="right"/>
    </xf>
    <xf numFmtId="166" fontId="18" fillId="2" borderId="28" xfId="52" applyNumberFormat="1" applyFont="1" applyFill="1" applyBorder="1" applyAlignment="1">
      <alignment horizontal="right" wrapText="1"/>
    </xf>
    <xf numFmtId="166" fontId="18" fillId="2" borderId="20" xfId="36" applyNumberFormat="1" applyFont="1" applyFill="1" applyBorder="1" applyAlignment="1" applyProtection="1">
      <alignment horizontal="right" wrapText="1"/>
      <protection locked="0"/>
    </xf>
    <xf numFmtId="0" fontId="18" fillId="2" borderId="33" xfId="36" applyFont="1" applyFill="1" applyBorder="1" applyAlignment="1">
      <alignment horizontal="left" wrapText="1"/>
    </xf>
    <xf numFmtId="2" fontId="44" fillId="2" borderId="33" xfId="36" applyNumberFormat="1" applyFont="1" applyFill="1" applyBorder="1" applyAlignment="1">
      <alignment horizontal="left" wrapText="1"/>
    </xf>
    <xf numFmtId="0" fontId="60" fillId="2" borderId="33" xfId="0" applyNumberFormat="1" applyFont="1" applyFill="1" applyBorder="1" applyAlignment="1" applyProtection="1">
      <alignment horizontal="left" vertical="center" wrapText="1" readingOrder="1"/>
    </xf>
    <xf numFmtId="0" fontId="59" fillId="2" borderId="33" xfId="0" applyNumberFormat="1" applyFont="1" applyFill="1" applyBorder="1" applyAlignment="1" applyProtection="1">
      <alignment horizontal="left" vertical="center" wrapText="1" readingOrder="1"/>
    </xf>
    <xf numFmtId="166" fontId="18" fillId="2" borderId="33" xfId="52" applyNumberFormat="1" applyFont="1" applyFill="1" applyBorder="1" applyAlignment="1">
      <alignment horizontal="left" wrapText="1"/>
    </xf>
    <xf numFmtId="2" fontId="44" fillId="2" borderId="33" xfId="36" applyNumberFormat="1" applyFont="1" applyFill="1" applyBorder="1" applyAlignment="1" applyProtection="1">
      <alignment horizontal="left" wrapText="1"/>
      <protection locked="0"/>
    </xf>
    <xf numFmtId="166" fontId="44" fillId="2" borderId="33" xfId="52" applyNumberFormat="1" applyFont="1" applyFill="1" applyBorder="1" applyAlignment="1">
      <alignment horizontal="left" wrapText="1"/>
    </xf>
    <xf numFmtId="166" fontId="18" fillId="2" borderId="33" xfId="52" applyNumberFormat="1" applyFont="1" applyFill="1" applyBorder="1" applyAlignment="1" applyProtection="1">
      <alignment horizontal="left" wrapText="1"/>
      <protection locked="0"/>
    </xf>
    <xf numFmtId="0" fontId="18" fillId="2" borderId="34" xfId="5" applyFont="1" applyFill="1" applyBorder="1" applyAlignment="1">
      <alignment horizontal="left" wrapText="1"/>
    </xf>
    <xf numFmtId="0" fontId="18" fillId="2" borderId="35" xfId="36" applyFont="1" applyFill="1" applyBorder="1" applyAlignment="1">
      <alignment horizontal="left" wrapText="1"/>
    </xf>
    <xf numFmtId="166" fontId="18" fillId="2" borderId="29" xfId="1" applyNumberFormat="1" applyFont="1" applyFill="1" applyBorder="1" applyAlignment="1"/>
    <xf numFmtId="166" fontId="18" fillId="2" borderId="15" xfId="1" applyNumberFormat="1" applyFont="1" applyFill="1" applyBorder="1" applyAlignment="1"/>
    <xf numFmtId="166" fontId="18" fillId="2" borderId="16" xfId="1" applyNumberFormat="1" applyFont="1" applyFill="1" applyBorder="1" applyAlignment="1"/>
    <xf numFmtId="3" fontId="39" fillId="2" borderId="26" xfId="36" applyNumberFormat="1" applyFont="1" applyFill="1" applyBorder="1" applyAlignment="1">
      <alignment horizontal="right" wrapText="1"/>
    </xf>
    <xf numFmtId="3" fontId="39" fillId="2" borderId="26" xfId="36" applyNumberFormat="1" applyFont="1" applyFill="1" applyBorder="1" applyAlignment="1">
      <alignment horizontal="right" wrapText="1" shrinkToFit="1"/>
    </xf>
    <xf numFmtId="3" fontId="41" fillId="2" borderId="26" xfId="36" applyNumberFormat="1" applyFont="1" applyFill="1" applyBorder="1" applyAlignment="1">
      <alignment horizontal="right" wrapText="1"/>
    </xf>
    <xf numFmtId="2" fontId="39" fillId="2" borderId="26" xfId="36" applyNumberFormat="1" applyFont="1" applyFill="1" applyBorder="1" applyAlignment="1">
      <alignment horizontal="right" wrapText="1"/>
    </xf>
    <xf numFmtId="179" fontId="39" fillId="2" borderId="26" xfId="36" applyNumberFormat="1" applyFont="1" applyFill="1" applyBorder="1" applyAlignment="1">
      <alignment horizontal="right" wrapText="1"/>
    </xf>
    <xf numFmtId="181" fontId="39" fillId="2" borderId="26" xfId="36" applyNumberFormat="1" applyFont="1" applyFill="1" applyBorder="1" applyAlignment="1">
      <alignment horizontal="right" wrapText="1"/>
    </xf>
    <xf numFmtId="4" fontId="65" fillId="2" borderId="26" xfId="36" applyNumberFormat="1" applyFont="1" applyFill="1" applyBorder="1" applyAlignment="1">
      <alignment horizontal="right" wrapText="1"/>
    </xf>
    <xf numFmtId="3" fontId="39" fillId="2" borderId="28" xfId="36" applyNumberFormat="1" applyFont="1" applyFill="1" applyBorder="1" applyAlignment="1">
      <alignment horizontal="right" wrapText="1"/>
    </xf>
    <xf numFmtId="3" fontId="39" fillId="2" borderId="28" xfId="36" applyNumberFormat="1" applyFont="1" applyFill="1" applyBorder="1" applyAlignment="1">
      <alignment horizontal="right" wrapText="1" shrinkToFit="1"/>
    </xf>
    <xf numFmtId="3" fontId="41" fillId="2" borderId="28" xfId="36" applyNumberFormat="1" applyFont="1" applyFill="1" applyBorder="1" applyAlignment="1">
      <alignment horizontal="right" wrapText="1"/>
    </xf>
    <xf numFmtId="2" fontId="39" fillId="2" borderId="28" xfId="36" applyNumberFormat="1" applyFont="1" applyFill="1" applyBorder="1" applyAlignment="1">
      <alignment horizontal="right" wrapText="1"/>
    </xf>
    <xf numFmtId="179" fontId="39" fillId="2" borderId="28" xfId="36" applyNumberFormat="1" applyFont="1" applyFill="1" applyBorder="1" applyAlignment="1">
      <alignment horizontal="right" wrapText="1"/>
    </xf>
    <xf numFmtId="181" fontId="39" fillId="2" borderId="28" xfId="36" applyNumberFormat="1" applyFont="1" applyFill="1" applyBorder="1" applyAlignment="1">
      <alignment horizontal="right" wrapText="1"/>
    </xf>
    <xf numFmtId="4" fontId="65" fillId="2" borderId="28" xfId="36" applyNumberFormat="1" applyFont="1" applyFill="1" applyBorder="1" applyAlignment="1">
      <alignment horizontal="right" wrapText="1"/>
    </xf>
    <xf numFmtId="3" fontId="41" fillId="2" borderId="20" xfId="36" applyNumberFormat="1" applyFont="1" applyFill="1" applyBorder="1" applyAlignment="1">
      <alignment horizontal="right" wrapText="1"/>
    </xf>
    <xf numFmtId="0" fontId="38" fillId="2" borderId="33" xfId="36" applyFont="1" applyFill="1" applyBorder="1" applyAlignment="1">
      <alignment horizontal="left" wrapText="1"/>
    </xf>
    <xf numFmtId="0" fontId="38" fillId="2" borderId="33" xfId="36" applyFont="1" applyFill="1" applyBorder="1" applyAlignment="1">
      <alignment wrapText="1"/>
    </xf>
    <xf numFmtId="0" fontId="44" fillId="2" borderId="33" xfId="36" applyFont="1" applyFill="1" applyBorder="1" applyAlignment="1">
      <alignment wrapText="1"/>
    </xf>
    <xf numFmtId="166" fontId="18" fillId="2" borderId="33" xfId="6" applyNumberFormat="1" applyFont="1" applyFill="1" applyBorder="1" applyAlignment="1">
      <alignment horizontal="justify" wrapText="1"/>
    </xf>
    <xf numFmtId="0" fontId="18" fillId="0" borderId="33" xfId="0" applyFont="1" applyFill="1" applyBorder="1" applyAlignment="1">
      <alignment horizontal="left" wrapText="1"/>
    </xf>
    <xf numFmtId="0" fontId="18" fillId="0" borderId="34" xfId="0" applyFont="1" applyFill="1" applyBorder="1" applyAlignment="1">
      <alignment horizontal="left" wrapText="1"/>
    </xf>
    <xf numFmtId="0" fontId="38" fillId="2" borderId="35" xfId="36" applyFont="1" applyFill="1" applyBorder="1" applyAlignment="1">
      <alignment horizontal="left" wrapText="1"/>
    </xf>
    <xf numFmtId="3" fontId="39" fillId="2" borderId="29" xfId="36" applyNumberFormat="1" applyFont="1" applyFill="1" applyBorder="1" applyAlignment="1">
      <alignment horizontal="right" wrapText="1"/>
    </xf>
    <xf numFmtId="3" fontId="39" fillId="2" borderId="15" xfId="36" applyNumberFormat="1" applyFont="1" applyFill="1" applyBorder="1" applyAlignment="1">
      <alignment horizontal="right" wrapText="1"/>
    </xf>
    <xf numFmtId="3" fontId="39" fillId="2" borderId="16" xfId="36" applyNumberFormat="1" applyFont="1" applyFill="1" applyBorder="1" applyAlignment="1">
      <alignment horizontal="right" wrapText="1"/>
    </xf>
    <xf numFmtId="0" fontId="37" fillId="0" borderId="27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3" fontId="37" fillId="2" borderId="0" xfId="0" applyNumberFormat="1" applyFont="1" applyFill="1" applyBorder="1" applyAlignment="1"/>
    <xf numFmtId="3" fontId="62" fillId="2" borderId="0" xfId="0" applyNumberFormat="1" applyFont="1" applyFill="1" applyBorder="1" applyAlignment="1">
      <alignment horizontal="right"/>
    </xf>
    <xf numFmtId="0" fontId="38" fillId="2" borderId="4" xfId="0" applyFont="1" applyFill="1" applyBorder="1" applyAlignment="1">
      <alignment horizontal="center"/>
    </xf>
    <xf numFmtId="3" fontId="62" fillId="0" borderId="26" xfId="0" applyNumberFormat="1" applyFont="1" applyFill="1" applyBorder="1" applyAlignment="1" applyProtection="1">
      <alignment wrapText="1"/>
    </xf>
    <xf numFmtId="3" fontId="62" fillId="0" borderId="6" xfId="0" applyNumberFormat="1" applyFont="1" applyFill="1" applyBorder="1" applyAlignment="1" applyProtection="1">
      <alignment wrapText="1"/>
    </xf>
    <xf numFmtId="3" fontId="85" fillId="0" borderId="26" xfId="0" applyNumberFormat="1" applyFont="1" applyFill="1" applyBorder="1" applyAlignment="1" applyProtection="1">
      <alignment wrapText="1"/>
    </xf>
    <xf numFmtId="3" fontId="85" fillId="0" borderId="6" xfId="0" applyNumberFormat="1" applyFont="1" applyFill="1" applyBorder="1" applyAlignment="1" applyProtection="1">
      <alignment wrapText="1"/>
    </xf>
    <xf numFmtId="3" fontId="37" fillId="0" borderId="26" xfId="0" applyNumberFormat="1" applyFont="1" applyFill="1" applyBorder="1" applyAlignment="1" applyProtection="1">
      <alignment wrapText="1"/>
    </xf>
    <xf numFmtId="3" fontId="37" fillId="0" borderId="6" xfId="0" applyNumberFormat="1" applyFont="1" applyFill="1" applyBorder="1" applyAlignment="1" applyProtection="1">
      <alignment wrapText="1"/>
    </xf>
    <xf numFmtId="3" fontId="83" fillId="2" borderId="26" xfId="36" applyNumberFormat="1" applyFont="1" applyFill="1" applyBorder="1" applyAlignment="1">
      <alignment wrapText="1" shrinkToFit="1"/>
    </xf>
    <xf numFmtId="3" fontId="83" fillId="2" borderId="6" xfId="36" applyNumberFormat="1" applyFont="1" applyFill="1" applyBorder="1" applyAlignment="1">
      <alignment wrapText="1" shrinkToFit="1"/>
    </xf>
    <xf numFmtId="0" fontId="44" fillId="2" borderId="4" xfId="0" applyFont="1" applyFill="1" applyBorder="1" applyAlignment="1">
      <alignment horizontal="center"/>
    </xf>
    <xf numFmtId="174" fontId="87" fillId="2" borderId="26" xfId="36" applyNumberFormat="1" applyFont="1" applyFill="1" applyBorder="1" applyAlignment="1">
      <alignment wrapText="1" shrinkToFit="1"/>
    </xf>
    <xf numFmtId="174" fontId="87" fillId="2" borderId="6" xfId="36" applyNumberFormat="1" applyFont="1" applyFill="1" applyBorder="1" applyAlignment="1">
      <alignment wrapText="1" shrinkToFit="1"/>
    </xf>
    <xf numFmtId="3" fontId="83" fillId="2" borderId="26" xfId="36" applyNumberFormat="1" applyFont="1" applyFill="1" applyBorder="1" applyAlignment="1"/>
    <xf numFmtId="3" fontId="83" fillId="2" borderId="6" xfId="36" applyNumberFormat="1" applyFont="1" applyFill="1" applyBorder="1" applyAlignment="1"/>
    <xf numFmtId="174" fontId="87" fillId="2" borderId="26" xfId="36" applyNumberFormat="1" applyFont="1" applyFill="1" applyBorder="1" applyAlignment="1"/>
    <xf numFmtId="174" fontId="87" fillId="2" borderId="6" xfId="36" applyNumberFormat="1" applyFont="1" applyFill="1" applyBorder="1" applyAlignment="1"/>
    <xf numFmtId="0" fontId="38" fillId="2" borderId="11" xfId="0" applyFont="1" applyFill="1" applyBorder="1" applyAlignment="1">
      <alignment horizontal="center"/>
    </xf>
    <xf numFmtId="3" fontId="82" fillId="2" borderId="12" xfId="36" applyNumberFormat="1" applyFont="1" applyFill="1" applyBorder="1"/>
    <xf numFmtId="3" fontId="82" fillId="2" borderId="13" xfId="36" applyNumberFormat="1" applyFont="1" applyFill="1" applyBorder="1"/>
    <xf numFmtId="3" fontId="62" fillId="0" borderId="28" xfId="0" applyNumberFormat="1" applyFont="1" applyFill="1" applyBorder="1" applyAlignment="1" applyProtection="1">
      <alignment wrapText="1"/>
    </xf>
    <xf numFmtId="3" fontId="85" fillId="0" borderId="28" xfId="0" applyNumberFormat="1" applyFont="1" applyFill="1" applyBorder="1" applyAlignment="1" applyProtection="1">
      <alignment wrapText="1"/>
    </xf>
    <xf numFmtId="3" fontId="37" fillId="0" borderId="28" xfId="0" applyNumberFormat="1" applyFont="1" applyFill="1" applyBorder="1" applyAlignment="1" applyProtection="1">
      <alignment wrapText="1"/>
    </xf>
    <xf numFmtId="3" fontId="83" fillId="2" borderId="28" xfId="36" applyNumberFormat="1" applyFont="1" applyFill="1" applyBorder="1" applyAlignment="1">
      <alignment wrapText="1" shrinkToFit="1"/>
    </xf>
    <xf numFmtId="174" fontId="87" fillId="2" borderId="28" xfId="36" applyNumberFormat="1" applyFont="1" applyFill="1" applyBorder="1" applyAlignment="1">
      <alignment wrapText="1" shrinkToFit="1"/>
    </xf>
    <xf numFmtId="3" fontId="83" fillId="2" borderId="28" xfId="36" applyNumberFormat="1" applyFont="1" applyFill="1" applyBorder="1" applyAlignment="1"/>
    <xf numFmtId="174" fontId="87" fillId="2" borderId="28" xfId="36" applyNumberFormat="1" applyFont="1" applyFill="1" applyBorder="1" applyAlignment="1"/>
    <xf numFmtId="3" fontId="82" fillId="2" borderId="20" xfId="36" applyNumberFormat="1" applyFont="1" applyFill="1" applyBorder="1"/>
    <xf numFmtId="0" fontId="37" fillId="2" borderId="6" xfId="0" applyFont="1" applyFill="1" applyBorder="1" applyAlignment="1">
      <alignment horizontal="left" wrapText="1"/>
    </xf>
    <xf numFmtId="0" fontId="62" fillId="2" borderId="6" xfId="0" applyFont="1" applyFill="1" applyBorder="1" applyAlignment="1">
      <alignment horizontal="left" wrapText="1"/>
    </xf>
    <xf numFmtId="0" fontId="72" fillId="2" borderId="6" xfId="0" applyFont="1" applyFill="1" applyBorder="1" applyAlignment="1">
      <alignment horizontal="left" wrapText="1"/>
    </xf>
    <xf numFmtId="0" fontId="37" fillId="2" borderId="13" xfId="0" applyFont="1" applyFill="1" applyBorder="1" applyAlignment="1">
      <alignment horizontal="left" wrapText="1"/>
    </xf>
    <xf numFmtId="0" fontId="38" fillId="2" borderId="14" xfId="0" applyFont="1" applyFill="1" applyBorder="1" applyAlignment="1">
      <alignment horizontal="center"/>
    </xf>
    <xf numFmtId="0" fontId="37" fillId="2" borderId="16" xfId="0" applyFont="1" applyFill="1" applyBorder="1" applyAlignment="1">
      <alignment horizontal="left" wrapText="1"/>
    </xf>
    <xf numFmtId="3" fontId="83" fillId="0" borderId="29" xfId="36" applyNumberFormat="1" applyFont="1" applyBorder="1" applyAlignment="1">
      <alignment wrapText="1" shrinkToFit="1"/>
    </xf>
    <xf numFmtId="3" fontId="83" fillId="0" borderId="15" xfId="36" applyNumberFormat="1" applyFont="1" applyBorder="1" applyAlignment="1">
      <alignment wrapText="1" shrinkToFit="1"/>
    </xf>
    <xf numFmtId="3" fontId="83" fillId="0" borderId="16" xfId="36" applyNumberFormat="1" applyFont="1" applyBorder="1" applyAlignment="1">
      <alignment wrapText="1" shrinkToFit="1"/>
    </xf>
    <xf numFmtId="0" fontId="33" fillId="2" borderId="21" xfId="0" applyFont="1" applyFill="1" applyBorder="1" applyAlignment="1">
      <alignment horizontal="center" vertical="center" wrapText="1"/>
    </xf>
    <xf numFmtId="0" fontId="37" fillId="2" borderId="23" xfId="0" applyFont="1" applyFill="1" applyBorder="1" applyAlignment="1">
      <alignment horizontal="center" vertical="center" wrapText="1"/>
    </xf>
    <xf numFmtId="3" fontId="37" fillId="2" borderId="36" xfId="0" applyNumberFormat="1" applyFont="1" applyFill="1" applyBorder="1" applyAlignment="1">
      <alignment horizontal="center" wrapText="1"/>
    </xf>
    <xf numFmtId="3" fontId="37" fillId="2" borderId="22" xfId="0" applyNumberFormat="1" applyFont="1" applyFill="1" applyBorder="1" applyAlignment="1">
      <alignment horizontal="center" wrapText="1"/>
    </xf>
    <xf numFmtId="3" fontId="37" fillId="2" borderId="23" xfId="0" applyNumberFormat="1" applyFont="1" applyFill="1" applyBorder="1" applyAlignment="1">
      <alignment horizontal="center" wrapText="1"/>
    </xf>
    <xf numFmtId="3" fontId="85" fillId="0" borderId="26" xfId="0" applyNumberFormat="1" applyFont="1" applyFill="1" applyBorder="1" applyAlignment="1" applyProtection="1">
      <alignment horizontal="right" wrapText="1"/>
    </xf>
    <xf numFmtId="3" fontId="74" fillId="0" borderId="26" xfId="0" applyNumberFormat="1" applyFont="1" applyFill="1" applyBorder="1" applyAlignment="1" applyProtection="1">
      <alignment horizontal="right" wrapText="1"/>
    </xf>
    <xf numFmtId="3" fontId="83" fillId="0" borderId="26" xfId="36" applyNumberFormat="1" applyFont="1" applyFill="1" applyBorder="1" applyAlignment="1">
      <alignment horizontal="right" wrapText="1" shrinkToFit="1"/>
    </xf>
    <xf numFmtId="174" fontId="87" fillId="0" borderId="26" xfId="36" applyNumberFormat="1" applyFont="1" applyBorder="1" applyAlignment="1">
      <alignment horizontal="right"/>
    </xf>
    <xf numFmtId="0" fontId="83" fillId="0" borderId="26" xfId="36" applyFont="1" applyBorder="1" applyAlignment="1">
      <alignment horizontal="right"/>
    </xf>
    <xf numFmtId="3" fontId="85" fillId="0" borderId="28" xfId="0" applyNumberFormat="1" applyFont="1" applyFill="1" applyBorder="1" applyAlignment="1" applyProtection="1">
      <alignment horizontal="right" wrapText="1"/>
    </xf>
    <xf numFmtId="3" fontId="74" fillId="0" borderId="28" xfId="0" applyNumberFormat="1" applyFont="1" applyFill="1" applyBorder="1" applyAlignment="1" applyProtection="1">
      <alignment horizontal="right" wrapText="1"/>
    </xf>
    <xf numFmtId="3" fontId="83" fillId="0" borderId="28" xfId="36" applyNumberFormat="1" applyFont="1" applyFill="1" applyBorder="1" applyAlignment="1">
      <alignment horizontal="right" wrapText="1" shrinkToFit="1"/>
    </xf>
    <xf numFmtId="174" fontId="87" fillId="0" borderId="28" xfId="36" applyNumberFormat="1" applyFont="1" applyBorder="1" applyAlignment="1">
      <alignment horizontal="right"/>
    </xf>
    <xf numFmtId="0" fontId="83" fillId="0" borderId="28" xfId="36" applyFont="1" applyBorder="1" applyAlignment="1">
      <alignment horizontal="right"/>
    </xf>
    <xf numFmtId="3" fontId="82" fillId="2" borderId="20" xfId="0" applyNumberFormat="1" applyFont="1" applyFill="1" applyBorder="1" applyAlignment="1">
      <alignment horizontal="right"/>
    </xf>
    <xf numFmtId="0" fontId="82" fillId="0" borderId="6" xfId="36" applyFont="1" applyBorder="1" applyAlignment="1">
      <alignment horizontal="left" vertical="center" wrapText="1"/>
    </xf>
    <xf numFmtId="0" fontId="32" fillId="2" borderId="14" xfId="0" applyFont="1" applyFill="1" applyBorder="1" applyAlignment="1">
      <alignment horizontal="center"/>
    </xf>
    <xf numFmtId="3" fontId="85" fillId="0" borderId="29" xfId="0" applyNumberFormat="1" applyFont="1" applyFill="1" applyBorder="1" applyAlignment="1" applyProtection="1">
      <alignment horizontal="right" wrapText="1"/>
    </xf>
    <xf numFmtId="3" fontId="85" fillId="0" borderId="15" xfId="0" applyNumberFormat="1" applyFont="1" applyFill="1" applyBorder="1" applyAlignment="1" applyProtection="1">
      <alignment horizontal="right" wrapText="1"/>
    </xf>
    <xf numFmtId="3" fontId="85" fillId="0" borderId="16" xfId="0" applyNumberFormat="1" applyFont="1" applyFill="1" applyBorder="1" applyAlignment="1" applyProtection="1">
      <alignment horizontal="right" wrapText="1"/>
    </xf>
    <xf numFmtId="0" fontId="40" fillId="2" borderId="21" xfId="0" applyFont="1" applyFill="1" applyBorder="1"/>
    <xf numFmtId="0" fontId="37" fillId="2" borderId="36" xfId="0" applyFont="1" applyFill="1" applyBorder="1" applyAlignment="1">
      <alignment horizontal="center" vertical="center" wrapText="1"/>
    </xf>
    <xf numFmtId="0" fontId="37" fillId="2" borderId="22" xfId="0" applyFont="1" applyFill="1" applyBorder="1" applyAlignment="1">
      <alignment horizontal="center" vertical="center" wrapText="1"/>
    </xf>
    <xf numFmtId="0" fontId="37" fillId="2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4" fontId="37" fillId="2" borderId="0" xfId="0" applyNumberFormat="1" applyFont="1" applyFill="1" applyBorder="1" applyAlignment="1">
      <alignment horizontal="center" vertical="center" wrapText="1"/>
    </xf>
    <xf numFmtId="0" fontId="33" fillId="2" borderId="24" xfId="0" applyFont="1" applyFill="1" applyBorder="1" applyAlignment="1">
      <alignment horizontal="center" vertical="center" wrapText="1"/>
    </xf>
    <xf numFmtId="0" fontId="33" fillId="2" borderId="32" xfId="0" applyFont="1" applyFill="1" applyBorder="1" applyAlignment="1">
      <alignment horizontal="center" vertical="center" wrapText="1"/>
    </xf>
    <xf numFmtId="0" fontId="33" fillId="2" borderId="30" xfId="0" applyFont="1" applyFill="1" applyBorder="1" applyAlignment="1">
      <alignment horizontal="center" vertical="center" wrapText="1"/>
    </xf>
    <xf numFmtId="0" fontId="33" fillId="2" borderId="31" xfId="0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3" fontId="18" fillId="2" borderId="20" xfId="0" applyNumberFormat="1" applyFont="1" applyFill="1" applyBorder="1" applyAlignment="1">
      <alignment horizontal="center" vertical="center" wrapText="1"/>
    </xf>
    <xf numFmtId="3" fontId="18" fillId="2" borderId="2" xfId="0" applyNumberFormat="1" applyFont="1" applyFill="1" applyBorder="1" applyAlignment="1">
      <alignment horizontal="center" vertical="center" wrapText="1"/>
    </xf>
    <xf numFmtId="3" fontId="18" fillId="2" borderId="12" xfId="0" applyNumberFormat="1" applyFont="1" applyFill="1" applyBorder="1" applyAlignment="1">
      <alignment horizontal="center" vertical="center" wrapText="1"/>
    </xf>
    <xf numFmtId="3" fontId="18" fillId="2" borderId="3" xfId="0" applyNumberFormat="1" applyFont="1" applyFill="1" applyBorder="1" applyAlignment="1">
      <alignment horizontal="center" vertical="center" wrapText="1"/>
    </xf>
    <xf numFmtId="3" fontId="18" fillId="2" borderId="13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32" fillId="0" borderId="0" xfId="0" applyFont="1" applyAlignment="1">
      <alignment horizontal="center" vertical="center" wrapText="1"/>
    </xf>
    <xf numFmtId="0" fontId="93" fillId="0" borderId="25" xfId="47" applyFont="1" applyFill="1" applyBorder="1" applyAlignment="1">
      <alignment horizontal="right" vertical="center" wrapText="1"/>
    </xf>
    <xf numFmtId="0" fontId="46" fillId="0" borderId="0" xfId="46" applyFont="1" applyFill="1" applyBorder="1" applyAlignment="1">
      <alignment horizontal="center"/>
    </xf>
    <xf numFmtId="0" fontId="47" fillId="0" borderId="0" xfId="47" applyFont="1" applyFill="1" applyBorder="1" applyAlignment="1">
      <alignment horizontal="center" vertical="center" wrapText="1"/>
    </xf>
    <xf numFmtId="0" fontId="48" fillId="0" borderId="1" xfId="46" applyFont="1" applyFill="1" applyBorder="1" applyAlignment="1">
      <alignment horizontal="center" vertical="center"/>
    </xf>
    <xf numFmtId="0" fontId="48" fillId="0" borderId="4" xfId="46" applyFont="1" applyFill="1" applyBorder="1" applyAlignment="1">
      <alignment horizontal="center" vertical="center"/>
    </xf>
    <xf numFmtId="0" fontId="49" fillId="0" borderId="2" xfId="46" applyFont="1" applyFill="1" applyBorder="1" applyAlignment="1">
      <alignment horizontal="center" vertical="center" wrapText="1"/>
    </xf>
    <xf numFmtId="0" fontId="49" fillId="0" borderId="26" xfId="46" applyFont="1" applyFill="1" applyBorder="1" applyAlignment="1">
      <alignment horizontal="center" vertical="center" wrapText="1"/>
    </xf>
    <xf numFmtId="175" fontId="47" fillId="2" borderId="2" xfId="1" applyNumberFormat="1" applyFont="1" applyFill="1" applyBorder="1" applyAlignment="1">
      <alignment horizontal="center" vertical="center" wrapText="1"/>
    </xf>
    <xf numFmtId="175" fontId="47" fillId="2" borderId="3" xfId="1" applyNumberFormat="1" applyFont="1" applyFill="1" applyBorder="1" applyAlignment="1">
      <alignment horizontal="center" vertical="center" wrapText="1"/>
    </xf>
    <xf numFmtId="175" fontId="47" fillId="2" borderId="9" xfId="1" applyNumberFormat="1" applyFont="1" applyFill="1" applyBorder="1" applyAlignment="1">
      <alignment horizontal="center" vertical="center" wrapText="1"/>
    </xf>
    <xf numFmtId="165" fontId="49" fillId="0" borderId="26" xfId="1" applyFont="1" applyFill="1" applyBorder="1" applyAlignment="1">
      <alignment horizontal="center" vertical="center" wrapText="1"/>
    </xf>
    <xf numFmtId="165" fontId="49" fillId="0" borderId="26" xfId="1" applyFont="1" applyBorder="1" applyAlignment="1">
      <alignment horizontal="center" vertical="center" wrapText="1"/>
    </xf>
    <xf numFmtId="165" fontId="49" fillId="2" borderId="6" xfId="1" applyFont="1" applyFill="1" applyBorder="1" applyAlignment="1">
      <alignment horizontal="center" vertical="center" wrapText="1"/>
    </xf>
    <xf numFmtId="165" fontId="49" fillId="0" borderId="28" xfId="1" applyFont="1" applyFill="1" applyBorder="1" applyAlignment="1">
      <alignment horizontal="center" vertical="center" wrapText="1"/>
    </xf>
    <xf numFmtId="165" fontId="49" fillId="2" borderId="28" xfId="1" applyFont="1" applyFill="1" applyBorder="1" applyAlignment="1">
      <alignment horizontal="center" vertical="center" wrapText="1"/>
    </xf>
    <xf numFmtId="165" fontId="49" fillId="2" borderId="26" xfId="1" applyFont="1" applyFill="1" applyBorder="1" applyAlignment="1">
      <alignment horizontal="center" vertical="center" wrapText="1"/>
    </xf>
    <xf numFmtId="175" fontId="50" fillId="2" borderId="26" xfId="1" applyNumberFormat="1" applyFont="1" applyFill="1" applyBorder="1" applyAlignment="1">
      <alignment horizontal="center"/>
    </xf>
    <xf numFmtId="175" fontId="50" fillId="2" borderId="28" xfId="1" applyNumberFormat="1" applyFont="1" applyFill="1" applyBorder="1" applyAlignment="1">
      <alignment horizontal="center"/>
    </xf>
    <xf numFmtId="165" fontId="49" fillId="2" borderId="12" xfId="1" applyFont="1" applyFill="1" applyBorder="1" applyAlignment="1">
      <alignment horizontal="center"/>
    </xf>
    <xf numFmtId="165" fontId="49" fillId="2" borderId="20" xfId="1" applyFont="1" applyFill="1" applyBorder="1" applyAlignment="1">
      <alignment horizontal="center"/>
    </xf>
    <xf numFmtId="166" fontId="50" fillId="0" borderId="26" xfId="1" applyNumberFormat="1" applyFont="1" applyFill="1" applyBorder="1" applyAlignment="1">
      <alignment horizontal="center"/>
    </xf>
    <xf numFmtId="166" fontId="50" fillId="0" borderId="28" xfId="1" applyNumberFormat="1" applyFont="1" applyFill="1" applyBorder="1" applyAlignment="1">
      <alignment horizontal="center"/>
    </xf>
    <xf numFmtId="166" fontId="50" fillId="2" borderId="26" xfId="1" applyNumberFormat="1" applyFont="1" applyFill="1" applyBorder="1" applyAlignment="1">
      <alignment horizontal="center"/>
    </xf>
    <xf numFmtId="166" fontId="50" fillId="2" borderId="28" xfId="1" applyNumberFormat="1" applyFont="1" applyFill="1" applyBorder="1" applyAlignment="1">
      <alignment horizontal="center"/>
    </xf>
    <xf numFmtId="0" fontId="37" fillId="2" borderId="0" xfId="5" applyFont="1" applyFill="1" applyAlignment="1">
      <alignment horizontal="center"/>
    </xf>
    <xf numFmtId="0" fontId="37" fillId="2" borderId="0" xfId="5" applyFont="1" applyFill="1" applyAlignment="1">
      <alignment horizontal="center" wrapText="1"/>
    </xf>
    <xf numFmtId="0" fontId="32" fillId="2" borderId="0" xfId="0" applyFont="1" applyFill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7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9" fillId="2" borderId="0" xfId="0" applyNumberFormat="1" applyFont="1" applyFill="1" applyAlignment="1">
      <alignment horizontal="center" wrapText="1"/>
    </xf>
    <xf numFmtId="3" fontId="9" fillId="2" borderId="0" xfId="0" applyNumberFormat="1" applyFont="1" applyFill="1" applyAlignment="1">
      <alignment horizontal="center"/>
    </xf>
    <xf numFmtId="0" fontId="86" fillId="0" borderId="0" xfId="0" applyFont="1" applyAlignment="1">
      <alignment horizontal="center" vertical="center" wrapText="1"/>
    </xf>
    <xf numFmtId="0" fontId="82" fillId="0" borderId="0" xfId="0" applyFont="1" applyAlignment="1">
      <alignment horizontal="center" vertical="center" wrapText="1"/>
    </xf>
    <xf numFmtId="0" fontId="32" fillId="2" borderId="0" xfId="0" applyFont="1" applyFill="1" applyAlignment="1">
      <alignment horizontal="center" vertical="center"/>
    </xf>
    <xf numFmtId="182" fontId="86" fillId="2" borderId="0" xfId="0" applyNumberFormat="1" applyFont="1" applyFill="1" applyAlignment="1">
      <alignment horizontal="center" vertical="center"/>
    </xf>
    <xf numFmtId="3" fontId="37" fillId="2" borderId="0" xfId="0" applyNumberFormat="1" applyFont="1" applyFill="1" applyBorder="1" applyAlignment="1">
      <alignment horizontal="center" vertical="center" wrapText="1"/>
    </xf>
    <xf numFmtId="0" fontId="60" fillId="0" borderId="9" xfId="2" applyFont="1" applyBorder="1" applyAlignment="1">
      <alignment horizontal="center" vertical="center" wrapText="1"/>
    </xf>
    <xf numFmtId="0" fontId="60" fillId="0" borderId="2" xfId="2" applyFont="1" applyBorder="1" applyAlignment="1">
      <alignment horizontal="center" vertical="center" wrapText="1"/>
    </xf>
    <xf numFmtId="0" fontId="60" fillId="0" borderId="3" xfId="2" applyFont="1" applyBorder="1" applyAlignment="1">
      <alignment horizontal="center" vertical="center" wrapText="1"/>
    </xf>
    <xf numFmtId="0" fontId="37" fillId="2" borderId="0" xfId="0" applyFont="1" applyFill="1" applyAlignment="1">
      <alignment horizontal="center"/>
    </xf>
    <xf numFmtId="3" fontId="37" fillId="2" borderId="0" xfId="0" applyNumberFormat="1" applyFont="1" applyFill="1" applyAlignment="1">
      <alignment horizontal="center" vertical="center" wrapText="1"/>
    </xf>
    <xf numFmtId="0" fontId="38" fillId="2" borderId="0" xfId="0" applyFont="1" applyFill="1" applyBorder="1" applyAlignment="1">
      <alignment horizontal="right"/>
    </xf>
    <xf numFmtId="0" fontId="15" fillId="0" borderId="26" xfId="2" applyFont="1" applyBorder="1" applyAlignment="1">
      <alignment horizontal="center" vertical="center" wrapText="1"/>
    </xf>
    <xf numFmtId="4" fontId="77" fillId="0" borderId="26" xfId="2" applyNumberFormat="1" applyFont="1" applyFill="1" applyBorder="1" applyAlignment="1">
      <alignment horizontal="center"/>
    </xf>
    <xf numFmtId="4" fontId="76" fillId="0" borderId="26" xfId="0" applyNumberFormat="1" applyFont="1" applyFill="1" applyBorder="1" applyAlignment="1"/>
    <xf numFmtId="4" fontId="77" fillId="0" borderId="26" xfId="2" applyNumberFormat="1" applyFont="1" applyFill="1" applyBorder="1" applyAlignment="1">
      <alignment wrapText="1"/>
    </xf>
    <xf numFmtId="3" fontId="77" fillId="0" borderId="26" xfId="2" applyNumberFormat="1" applyFont="1" applyFill="1" applyBorder="1" applyAlignment="1">
      <alignment wrapText="1"/>
    </xf>
    <xf numFmtId="4" fontId="79" fillId="0" borderId="26" xfId="2" applyNumberFormat="1" applyFont="1" applyFill="1" applyBorder="1" applyAlignment="1">
      <alignment horizontal="center"/>
    </xf>
    <xf numFmtId="0" fontId="68" fillId="0" borderId="1" xfId="2" applyFont="1" applyBorder="1" applyAlignment="1">
      <alignment horizontal="center" vertical="center" wrapText="1"/>
    </xf>
    <xf numFmtId="0" fontId="68" fillId="0" borderId="4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/>
    </xf>
    <xf numFmtId="4" fontId="76" fillId="0" borderId="6" xfId="0" applyNumberFormat="1" applyFont="1" applyFill="1" applyBorder="1" applyAlignment="1"/>
    <xf numFmtId="0" fontId="68" fillId="0" borderId="4" xfId="2" applyFont="1" applyBorder="1" applyAlignment="1">
      <alignment horizontal="center"/>
    </xf>
    <xf numFmtId="0" fontId="68" fillId="0" borderId="11" xfId="2" applyFont="1" applyBorder="1" applyAlignment="1">
      <alignment horizontal="center"/>
    </xf>
    <xf numFmtId="0" fontId="15" fillId="0" borderId="28" xfId="2" applyFont="1" applyBorder="1" applyAlignment="1">
      <alignment horizontal="center" vertical="center" wrapText="1"/>
    </xf>
    <xf numFmtId="4" fontId="76" fillId="0" borderId="28" xfId="0" applyNumberFormat="1" applyFont="1" applyFill="1" applyBorder="1" applyAlignment="1"/>
    <xf numFmtId="4" fontId="77" fillId="0" borderId="28" xfId="2" applyNumberFormat="1" applyFont="1" applyFill="1" applyBorder="1" applyAlignment="1">
      <alignment wrapText="1"/>
    </xf>
    <xf numFmtId="3" fontId="77" fillId="0" borderId="28" xfId="2" applyNumberFormat="1" applyFont="1" applyFill="1" applyBorder="1" applyAlignment="1">
      <alignment wrapText="1"/>
    </xf>
    <xf numFmtId="4" fontId="77" fillId="0" borderId="28" xfId="2" applyNumberFormat="1" applyFont="1" applyFill="1" applyBorder="1" applyAlignment="1">
      <alignment horizontal="center"/>
    </xf>
    <xf numFmtId="4" fontId="79" fillId="0" borderId="28" xfId="2" applyNumberFormat="1" applyFont="1" applyFill="1" applyBorder="1" applyAlignment="1">
      <alignment horizontal="center"/>
    </xf>
    <xf numFmtId="4" fontId="77" fillId="0" borderId="20" xfId="2" applyNumberFormat="1" applyFont="1" applyFill="1" applyBorder="1" applyAlignment="1">
      <alignment horizontal="center"/>
    </xf>
    <xf numFmtId="4" fontId="77" fillId="0" borderId="6" xfId="2" applyNumberFormat="1" applyFont="1" applyFill="1" applyBorder="1" applyAlignment="1">
      <alignment horizontal="center"/>
    </xf>
    <xf numFmtId="0" fontId="68" fillId="0" borderId="3" xfId="2" applyFont="1" applyBorder="1" applyAlignment="1">
      <alignment horizontal="center" vertical="center"/>
    </xf>
    <xf numFmtId="0" fontId="68" fillId="0" borderId="6" xfId="2" applyFont="1" applyBorder="1" applyAlignment="1">
      <alignment horizontal="center" vertical="center"/>
    </xf>
    <xf numFmtId="0" fontId="75" fillId="0" borderId="6" xfId="0" applyNumberFormat="1" applyFont="1" applyBorder="1" applyAlignment="1">
      <alignment wrapText="1"/>
    </xf>
    <xf numFmtId="0" fontId="79" fillId="0" borderId="6" xfId="2" applyNumberFormat="1" applyFont="1" applyBorder="1" applyAlignment="1"/>
    <xf numFmtId="0" fontId="77" fillId="0" borderId="13" xfId="2" applyNumberFormat="1" applyFont="1" applyBorder="1" applyAlignment="1">
      <alignment wrapText="1"/>
    </xf>
    <xf numFmtId="3" fontId="38" fillId="2" borderId="26" xfId="0" applyNumberFormat="1" applyFont="1" applyFill="1" applyBorder="1" applyAlignment="1">
      <alignment horizontal="center" vertical="center" wrapText="1"/>
    </xf>
    <xf numFmtId="3" fontId="30" fillId="2" borderId="26" xfId="0" applyNumberFormat="1" applyFont="1" applyFill="1" applyBorder="1" applyAlignment="1">
      <alignment horizontal="center" vertical="center" wrapText="1"/>
    </xf>
    <xf numFmtId="166" fontId="30" fillId="2" borderId="26" xfId="0" applyNumberFormat="1" applyFont="1" applyFill="1" applyBorder="1" applyAlignment="1">
      <alignment horizontal="center" vertical="center" wrapText="1"/>
    </xf>
    <xf numFmtId="174" fontId="80" fillId="2" borderId="26" xfId="0" applyNumberFormat="1" applyFont="1" applyFill="1" applyBorder="1" applyAlignment="1">
      <alignment horizontal="center" vertical="center" wrapText="1"/>
    </xf>
    <xf numFmtId="3" fontId="38" fillId="2" borderId="28" xfId="0" applyNumberFormat="1" applyFont="1" applyFill="1" applyBorder="1" applyAlignment="1">
      <alignment horizontal="center" vertical="center" wrapText="1"/>
    </xf>
    <xf numFmtId="3" fontId="30" fillId="2" borderId="28" xfId="0" applyNumberFormat="1" applyFont="1" applyFill="1" applyBorder="1" applyAlignment="1">
      <alignment horizontal="center" vertical="center" wrapText="1"/>
    </xf>
    <xf numFmtId="166" fontId="30" fillId="2" borderId="28" xfId="0" applyNumberFormat="1" applyFont="1" applyFill="1" applyBorder="1" applyAlignment="1">
      <alignment horizontal="center" vertical="center" wrapText="1"/>
    </xf>
    <xf numFmtId="174" fontId="80" fillId="2" borderId="28" xfId="0" applyNumberFormat="1" applyFont="1" applyFill="1" applyBorder="1" applyAlignment="1">
      <alignment horizontal="center" vertical="center" wrapText="1"/>
    </xf>
    <xf numFmtId="3" fontId="31" fillId="2" borderId="20" xfId="0" applyNumberFormat="1" applyFont="1" applyFill="1" applyBorder="1" applyAlignment="1">
      <alignment horizontal="center" vertical="center" wrapText="1"/>
    </xf>
    <xf numFmtId="0" fontId="37" fillId="2" borderId="37" xfId="0" applyFont="1" applyFill="1" applyBorder="1" applyAlignment="1">
      <alignment horizontal="center" vertical="center" wrapText="1"/>
    </xf>
    <xf numFmtId="0" fontId="37" fillId="2" borderId="33" xfId="0" applyFont="1" applyFill="1" applyBorder="1" applyAlignment="1">
      <alignment horizontal="center" vertical="center" wrapText="1"/>
    </xf>
    <xf numFmtId="3" fontId="62" fillId="2" borderId="33" xfId="0" applyNumberFormat="1" applyFont="1" applyFill="1" applyBorder="1" applyAlignment="1">
      <alignment horizontal="left" vertical="center" wrapText="1"/>
    </xf>
    <xf numFmtId="3" fontId="72" fillId="0" borderId="33" xfId="0" applyNumberFormat="1" applyFont="1" applyFill="1" applyBorder="1" applyAlignment="1">
      <alignment horizontal="left" vertical="center" wrapText="1"/>
    </xf>
    <xf numFmtId="3" fontId="37" fillId="2" borderId="34" xfId="0" applyNumberFormat="1" applyFont="1" applyFill="1" applyBorder="1" applyAlignment="1">
      <alignment horizontal="left" vertical="center" wrapText="1"/>
    </xf>
  </cellXfs>
  <cellStyles count="53">
    <cellStyle name="_3 сцен-2020-значен " xfId="7"/>
    <cellStyle name="_macro(2 авг)" xfId="8"/>
    <cellStyle name="_Бюджетная система" xfId="9"/>
    <cellStyle name="_ДБС 09 04 2007_для БФР НЕ ТРОГАТЬ!!!" xfId="10"/>
    <cellStyle name="_Книга1 (2)" xfId="11"/>
    <cellStyle name="_Пенсионный фонд" xfId="12"/>
    <cellStyle name="_проет бюджета ПФР Минздрав" xfId="13"/>
    <cellStyle name="_расходы по вариантам" xfId="14"/>
    <cellStyle name="_Расходы ФБ до 2020-Inn" xfId="15"/>
    <cellStyle name="_Расчет ПФР" xfId="16"/>
    <cellStyle name="_РИХ с разбивкой" xfId="17"/>
    <cellStyle name="_Справочные таблицы СФБ" xfId="18"/>
    <cellStyle name="_сх маш" xfId="19"/>
    <cellStyle name="Comma0" xfId="20"/>
    <cellStyle name="Currency0" xfId="21"/>
    <cellStyle name="Date" xfId="22"/>
    <cellStyle name="day of week" xfId="23"/>
    <cellStyle name="Euro" xfId="24"/>
    <cellStyle name="Fixed" xfId="25"/>
    <cellStyle name="Header style" xfId="26"/>
    <cellStyle name="Heading 1" xfId="27"/>
    <cellStyle name="Heading 2" xfId="28"/>
    <cellStyle name="MTW" xfId="29"/>
    <cellStyle name="My_own" xfId="30"/>
    <cellStyle name="Normal_Book2" xfId="31"/>
    <cellStyle name="Total" xfId="32"/>
    <cellStyle name="USD" xfId="33"/>
    <cellStyle name="USD Paren" xfId="34"/>
    <cellStyle name="USD_AllTables" xfId="35"/>
    <cellStyle name="Гиперссылка" xfId="40" builtinId="8" hidden="1"/>
    <cellStyle name="Обычный" xfId="0" builtinId="0"/>
    <cellStyle name="Обычный 10_ВВП 2011-2014 кв" xfId="44"/>
    <cellStyle name="Обычный 2" xfId="2"/>
    <cellStyle name="Обычный 2 2" xfId="5"/>
    <cellStyle name="Обычный 3" xfId="36"/>
    <cellStyle name="Обычный 4" xfId="37"/>
    <cellStyle name="Обычный 5" xfId="43"/>
    <cellStyle name="Обычный 6" xfId="3"/>
    <cellStyle name="Обычный_07.09.09_Акцизы внутр.10-12" xfId="49"/>
    <cellStyle name="Обычный_Акцизы 2009" xfId="50"/>
    <cellStyle name="Обычный_Аналитическая таблица 2" xfId="47"/>
    <cellStyle name="Обычный_Бюджет 2011" xfId="51"/>
    <cellStyle name="Обычный_Водка и ЛВИ" xfId="46"/>
    <cellStyle name="Обычный_Импортные акцизы 03-05" xfId="48"/>
    <cellStyle name="Обычный_Книга1" xfId="6"/>
    <cellStyle name="Обычный_Книга1 2" xfId="52"/>
    <cellStyle name="Открывавшаяся гиперссылка" xfId="41" builtinId="9" hidden="1"/>
    <cellStyle name="Процентный" xfId="45" builtinId="5"/>
    <cellStyle name="Процентный 2" xfId="38"/>
    <cellStyle name="Процентный 3" xfId="4"/>
    <cellStyle name="Стиль 1" xfId="39"/>
    <cellStyle name="Финансовый" xfId="1" builtinId="3"/>
    <cellStyle name="Финансовый 2" xfId="42"/>
  </cellStyles>
  <dxfs count="12">
    <dxf>
      <font>
        <b val="0"/>
        <i val="0"/>
        <color rgb="FFFF0000"/>
      </font>
    </dxf>
    <dxf>
      <font>
        <b val="0"/>
        <i val="0"/>
        <color rgb="FF008000"/>
      </font>
    </dxf>
    <dxf>
      <font>
        <b val="0"/>
        <i val="0"/>
        <color rgb="FFFF0000"/>
      </font>
    </dxf>
    <dxf>
      <font>
        <b val="0"/>
        <i val="0"/>
        <color rgb="FF008000"/>
      </font>
    </dxf>
    <dxf>
      <font>
        <b val="0"/>
        <i val="0"/>
        <color rgb="FFFF0000"/>
      </font>
    </dxf>
    <dxf>
      <font>
        <b val="0"/>
        <i val="0"/>
        <color rgb="FF008000"/>
      </font>
    </dxf>
    <dxf>
      <font>
        <b val="0"/>
        <i val="0"/>
        <color rgb="FFFF0000"/>
      </font>
    </dxf>
    <dxf>
      <font>
        <b val="0"/>
        <i val="0"/>
        <color rgb="FF00800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28</xdr:row>
      <xdr:rowOff>0</xdr:rowOff>
    </xdr:from>
    <xdr:to>
      <xdr:col>5</xdr:col>
      <xdr:colOff>304800</xdr:colOff>
      <xdr:row>40</xdr:row>
      <xdr:rowOff>109066</xdr:rowOff>
    </xdr:to>
    <xdr:sp macro="" textlink="">
      <xdr:nvSpPr>
        <xdr:cNvPr id="2" name="AutoShape 7"/>
        <xdr:cNvSpPr>
          <a:spLocks noChangeAspect="1" noChangeArrowheads="1"/>
        </xdr:cNvSpPr>
      </xdr:nvSpPr>
      <xdr:spPr bwMode="auto">
        <a:xfrm>
          <a:off x="4419600" y="12992100"/>
          <a:ext cx="304800" cy="2204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</xdr:row>
      <xdr:rowOff>0</xdr:rowOff>
    </xdr:from>
    <xdr:to>
      <xdr:col>5</xdr:col>
      <xdr:colOff>304800</xdr:colOff>
      <xdr:row>40</xdr:row>
      <xdr:rowOff>109066</xdr:rowOff>
    </xdr:to>
    <xdr:sp macro="" textlink="">
      <xdr:nvSpPr>
        <xdr:cNvPr id="3" name="AutoShape 10"/>
        <xdr:cNvSpPr>
          <a:spLocks noChangeAspect="1" noChangeArrowheads="1"/>
        </xdr:cNvSpPr>
      </xdr:nvSpPr>
      <xdr:spPr bwMode="auto">
        <a:xfrm>
          <a:off x="4419600" y="12992100"/>
          <a:ext cx="304800" cy="22045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4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5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6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7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8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9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10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11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12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13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14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15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16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17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18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5</xdr:col>
      <xdr:colOff>0</xdr:colOff>
      <xdr:row>28</xdr:row>
      <xdr:rowOff>0</xdr:rowOff>
    </xdr:from>
    <xdr:to>
      <xdr:col>5</xdr:col>
      <xdr:colOff>304800</xdr:colOff>
      <xdr:row>43</xdr:row>
      <xdr:rowOff>24463</xdr:rowOff>
    </xdr:to>
    <xdr:sp macro="" textlink="">
      <xdr:nvSpPr>
        <xdr:cNvPr id="19" name="AutoShape 13"/>
        <xdr:cNvSpPr>
          <a:spLocks noChangeAspect="1" noChangeArrowheads="1"/>
        </xdr:cNvSpPr>
      </xdr:nvSpPr>
      <xdr:spPr bwMode="auto">
        <a:xfrm>
          <a:off x="4419600" y="12992100"/>
          <a:ext cx="304800" cy="2605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0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1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2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3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4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5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6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7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8" name="AutoShape 7"/>
        <xdr:cNvSpPr>
          <a:spLocks noChangeAspect="1" noChangeArrowheads="1"/>
        </xdr:cNvSpPr>
      </xdr:nvSpPr>
      <xdr:spPr bwMode="auto">
        <a:xfrm>
          <a:off x="5553075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29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30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31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32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33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34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35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28</xdr:row>
      <xdr:rowOff>0</xdr:rowOff>
    </xdr:from>
    <xdr:ext cx="304800" cy="304800"/>
    <xdr:sp macro="" textlink="">
      <xdr:nvSpPr>
        <xdr:cNvPr id="36" name="AutoShape 7"/>
        <xdr:cNvSpPr>
          <a:spLocks noChangeAspect="1" noChangeArrowheads="1"/>
        </xdr:cNvSpPr>
      </xdr:nvSpPr>
      <xdr:spPr bwMode="auto">
        <a:xfrm>
          <a:off x="4419600" y="12992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workbookViewId="0">
      <selection activeCell="A5" sqref="A5"/>
    </sheetView>
  </sheetViews>
  <sheetFormatPr defaultColWidth="9.1796875" defaultRowHeight="12.5"/>
  <cols>
    <col min="1" max="1" width="42.1796875" style="12" customWidth="1"/>
    <col min="2" max="2" width="10.26953125" style="1" hidden="1" customWidth="1"/>
    <col min="3" max="3" width="12.1796875" style="1" hidden="1" customWidth="1"/>
    <col min="4" max="6" width="13.54296875" style="1" customWidth="1"/>
    <col min="7" max="7" width="8.54296875" style="10" hidden="1" customWidth="1"/>
    <col min="8" max="8" width="6.453125" style="10" hidden="1" customWidth="1"/>
    <col min="9" max="30" width="9.1796875" style="10"/>
    <col min="31" max="16384" width="9.1796875" style="13"/>
  </cols>
  <sheetData>
    <row r="1" spans="1:16" ht="120.5" customHeight="1">
      <c r="A1" s="245"/>
      <c r="B1" s="245"/>
      <c r="C1" s="245"/>
      <c r="D1" s="245"/>
      <c r="E1" s="524" t="s">
        <v>283</v>
      </c>
      <c r="F1" s="524"/>
    </row>
    <row r="2" spans="1:16" ht="22.5" customHeight="1">
      <c r="A2" s="522" t="s">
        <v>32</v>
      </c>
      <c r="B2" s="522"/>
      <c r="C2" s="522"/>
      <c r="D2" s="522"/>
      <c r="E2" s="522"/>
      <c r="F2" s="522"/>
    </row>
    <row r="3" spans="1:16" ht="37.5" customHeight="1">
      <c r="A3" s="523" t="s">
        <v>217</v>
      </c>
      <c r="B3" s="523"/>
      <c r="C3" s="523"/>
      <c r="D3" s="523"/>
      <c r="E3" s="523"/>
      <c r="F3" s="523"/>
    </row>
    <row r="4" spans="1:16" ht="20.5" thickBot="1">
      <c r="A4" s="2"/>
      <c r="B4" s="3"/>
      <c r="C4" s="3"/>
      <c r="D4" s="3"/>
      <c r="E4" s="43"/>
      <c r="F4" s="18" t="s">
        <v>293</v>
      </c>
    </row>
    <row r="5" spans="1:16" s="10" customFormat="1" ht="35.25" customHeight="1">
      <c r="A5" s="4"/>
      <c r="B5" s="44" t="s">
        <v>28</v>
      </c>
      <c r="C5" s="44" t="s">
        <v>29</v>
      </c>
      <c r="D5" s="44" t="s">
        <v>26</v>
      </c>
      <c r="E5" s="44" t="s">
        <v>27</v>
      </c>
      <c r="F5" s="45" t="s">
        <v>30</v>
      </c>
      <c r="G5" s="37" t="s">
        <v>0</v>
      </c>
      <c r="H5" s="5" t="s">
        <v>1</v>
      </c>
    </row>
    <row r="6" spans="1:16" s="10" customFormat="1" ht="39">
      <c r="A6" s="19" t="s">
        <v>2</v>
      </c>
      <c r="B6" s="20">
        <v>5687141</v>
      </c>
      <c r="C6" s="21">
        <v>5567711.0389999999</v>
      </c>
      <c r="D6" s="246">
        <v>5896205.9903010009</v>
      </c>
      <c r="E6" s="246">
        <v>5901773.7013400001</v>
      </c>
      <c r="F6" s="247">
        <v>6255874.555709362</v>
      </c>
      <c r="G6" s="38" t="e">
        <f>#REF!-#REF!</f>
        <v>#REF!</v>
      </c>
      <c r="H6" s="8" t="e">
        <f>#REF!/#REF!%</f>
        <v>#REF!</v>
      </c>
    </row>
    <row r="7" spans="1:16" s="14" customFormat="1" ht="27">
      <c r="A7" s="22" t="s">
        <v>3</v>
      </c>
      <c r="B7" s="23">
        <v>97.9</v>
      </c>
      <c r="C7" s="21">
        <v>97.9</v>
      </c>
      <c r="D7" s="246">
        <v>105.9</v>
      </c>
      <c r="E7" s="246">
        <v>106</v>
      </c>
      <c r="F7" s="247">
        <v>106.1</v>
      </c>
      <c r="G7" s="38"/>
      <c r="H7" s="8"/>
    </row>
    <row r="8" spans="1:16" s="10" customFormat="1" ht="17.5" customHeight="1">
      <c r="A8" s="24" t="s">
        <v>4</v>
      </c>
      <c r="B8" s="25">
        <v>20</v>
      </c>
      <c r="C8" s="26">
        <v>20</v>
      </c>
      <c r="D8" s="248">
        <v>20</v>
      </c>
      <c r="E8" s="248">
        <v>20</v>
      </c>
      <c r="F8" s="249">
        <v>20</v>
      </c>
      <c r="G8" s="39"/>
      <c r="H8" s="6"/>
    </row>
    <row r="9" spans="1:16" s="10" customFormat="1" ht="17.5" customHeight="1">
      <c r="A9" s="24" t="s">
        <v>5</v>
      </c>
      <c r="B9" s="25">
        <v>17</v>
      </c>
      <c r="C9" s="26">
        <v>17</v>
      </c>
      <c r="D9" s="248">
        <v>17</v>
      </c>
      <c r="E9" s="248">
        <v>17</v>
      </c>
      <c r="F9" s="249">
        <v>17</v>
      </c>
      <c r="G9" s="39"/>
      <c r="H9" s="6"/>
    </row>
    <row r="10" spans="1:16" s="10" customFormat="1" ht="17.5" customHeight="1">
      <c r="A10" s="19" t="s">
        <v>6</v>
      </c>
      <c r="B10" s="27">
        <v>1137428.2</v>
      </c>
      <c r="C10" s="28">
        <v>1113542.2078</v>
      </c>
      <c r="D10" s="250">
        <v>1179241.1980602003</v>
      </c>
      <c r="E10" s="250">
        <v>1180354.7402680002</v>
      </c>
      <c r="F10" s="251">
        <v>1251174.9111418724</v>
      </c>
      <c r="G10" s="38" t="e">
        <f>#REF!-#REF!</f>
        <v>#REF!</v>
      </c>
      <c r="H10" s="8" t="e">
        <f>#REF!/#REF!%</f>
        <v>#REF!</v>
      </c>
    </row>
    <row r="11" spans="1:16" s="10" customFormat="1" ht="17.5" customHeight="1">
      <c r="A11" s="19" t="s">
        <v>7</v>
      </c>
      <c r="B11" s="27">
        <v>966813.97000000009</v>
      </c>
      <c r="C11" s="28">
        <v>946510.87663000007</v>
      </c>
      <c r="D11" s="250">
        <v>1002355.0183511702</v>
      </c>
      <c r="E11" s="250">
        <v>1003301.5292278001</v>
      </c>
      <c r="F11" s="251">
        <v>1063498.6744705916</v>
      </c>
      <c r="G11" s="38" t="e">
        <f>#REF!-#REF!</f>
        <v>#REF!</v>
      </c>
      <c r="H11" s="8" t="e">
        <f>#REF!/#REF!%</f>
        <v>#REF!</v>
      </c>
    </row>
    <row r="12" spans="1:16" s="10" customFormat="1" ht="93" customHeight="1">
      <c r="A12" s="19" t="s">
        <v>8</v>
      </c>
      <c r="B12" s="23">
        <v>8992</v>
      </c>
      <c r="C12" s="29">
        <v>8000</v>
      </c>
      <c r="D12" s="252">
        <v>8000</v>
      </c>
      <c r="E12" s="252">
        <v>8000</v>
      </c>
      <c r="F12" s="253">
        <v>8000</v>
      </c>
      <c r="G12" s="40" t="e">
        <f>#REF!-#REF!</f>
        <v>#REF!</v>
      </c>
      <c r="H12" s="9" t="e">
        <f>#REF!/#REF!%</f>
        <v>#REF!</v>
      </c>
    </row>
    <row r="13" spans="1:16" s="10" customFormat="1" ht="14">
      <c r="A13" s="24" t="s">
        <v>9</v>
      </c>
      <c r="B13" s="23"/>
      <c r="C13" s="21"/>
      <c r="D13" s="246"/>
      <c r="E13" s="246"/>
      <c r="F13" s="247"/>
      <c r="G13" s="38"/>
      <c r="H13" s="8"/>
    </row>
    <row r="14" spans="1:16" s="10" customFormat="1" ht="39.75" customHeight="1">
      <c r="A14" s="19" t="s">
        <v>10</v>
      </c>
      <c r="B14" s="30">
        <v>0</v>
      </c>
      <c r="C14" s="29">
        <v>0</v>
      </c>
      <c r="D14" s="252">
        <v>0</v>
      </c>
      <c r="E14" s="252">
        <v>0</v>
      </c>
      <c r="F14" s="253">
        <v>0</v>
      </c>
      <c r="G14" s="40" t="e">
        <f>#REF!-#REF!</f>
        <v>#REF!</v>
      </c>
      <c r="H14" s="9" t="e">
        <f>#REF!/#REF!%</f>
        <v>#REF!</v>
      </c>
    </row>
    <row r="15" spans="1:16" s="10" customFormat="1" ht="39">
      <c r="A15" s="24" t="s">
        <v>11</v>
      </c>
      <c r="B15" s="27">
        <v>1128436.2</v>
      </c>
      <c r="C15" s="28">
        <v>1105542.2078</v>
      </c>
      <c r="D15" s="250">
        <v>1171241.1980602003</v>
      </c>
      <c r="E15" s="250">
        <v>1172354.7402680002</v>
      </c>
      <c r="F15" s="251">
        <v>1243174.9111418724</v>
      </c>
      <c r="G15" s="38" t="e">
        <f>#REF!-#REF!</f>
        <v>#REF!</v>
      </c>
      <c r="H15" s="8" t="e">
        <f>#REF!/#REF!%</f>
        <v>#REF!</v>
      </c>
      <c r="I15" s="17"/>
      <c r="J15" s="17"/>
      <c r="K15" s="17"/>
      <c r="L15" s="17"/>
      <c r="M15" s="17"/>
      <c r="N15" s="17"/>
      <c r="O15" s="17"/>
      <c r="P15" s="17"/>
    </row>
    <row r="16" spans="1:16" s="10" customFormat="1" ht="16.5" customHeight="1">
      <c r="A16" s="19" t="s">
        <v>7</v>
      </c>
      <c r="B16" s="27">
        <v>957821.97000000009</v>
      </c>
      <c r="C16" s="28">
        <v>938510.87663000007</v>
      </c>
      <c r="D16" s="250">
        <v>994355.01835117023</v>
      </c>
      <c r="E16" s="250">
        <v>995301.52922780009</v>
      </c>
      <c r="F16" s="251">
        <v>1055498.6744705916</v>
      </c>
      <c r="G16" s="38" t="e">
        <f>#REF!-#REF!</f>
        <v>#REF!</v>
      </c>
      <c r="H16" s="8" t="e">
        <f>#REF!/#REF!%</f>
        <v>#REF!</v>
      </c>
      <c r="I16" s="17"/>
      <c r="J16" s="17"/>
      <c r="K16" s="17"/>
      <c r="L16" s="17"/>
      <c r="M16" s="17"/>
      <c r="N16" s="17"/>
      <c r="O16" s="17"/>
      <c r="P16" s="17"/>
    </row>
    <row r="17" spans="1:30" s="11" customFormat="1" ht="26">
      <c r="A17" s="31" t="s">
        <v>12</v>
      </c>
      <c r="B17" s="23"/>
      <c r="C17" s="21"/>
      <c r="D17" s="246"/>
      <c r="E17" s="246"/>
      <c r="F17" s="247"/>
      <c r="G17" s="38"/>
      <c r="H17" s="8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</row>
    <row r="18" spans="1:30" s="10" customFormat="1" ht="27">
      <c r="A18" s="22" t="s">
        <v>13</v>
      </c>
      <c r="B18" s="23">
        <v>97.9</v>
      </c>
      <c r="C18" s="21">
        <v>97.9</v>
      </c>
      <c r="D18" s="246">
        <v>105.9</v>
      </c>
      <c r="E18" s="246">
        <v>106</v>
      </c>
      <c r="F18" s="247">
        <v>106.1</v>
      </c>
      <c r="G18" s="38"/>
      <c r="H18" s="8"/>
    </row>
    <row r="19" spans="1:30" s="10" customFormat="1" ht="26">
      <c r="A19" s="19" t="s">
        <v>14</v>
      </c>
      <c r="B19" s="23">
        <v>11933056</v>
      </c>
      <c r="C19" s="21">
        <v>11682461.824000001</v>
      </c>
      <c r="D19" s="246">
        <v>12796479</v>
      </c>
      <c r="E19" s="246">
        <v>13564267.74</v>
      </c>
      <c r="F19" s="247">
        <v>14391688.072139999</v>
      </c>
      <c r="G19" s="38" t="e">
        <f>#REF!-#REF!</f>
        <v>#REF!</v>
      </c>
      <c r="H19" s="8" t="e">
        <f>#REF!/#REF!%</f>
        <v>#REF!</v>
      </c>
    </row>
    <row r="20" spans="1:30" s="10" customFormat="1" ht="18.5" customHeight="1">
      <c r="A20" s="19" t="s">
        <v>15</v>
      </c>
      <c r="B20" s="27">
        <v>2028619.5200000003</v>
      </c>
      <c r="C20" s="28">
        <v>1986018.5100800004</v>
      </c>
      <c r="D20" s="250">
        <v>2175401.4300000002</v>
      </c>
      <c r="E20" s="250">
        <v>2305925.5158000002</v>
      </c>
      <c r="F20" s="251">
        <v>2446586.9722638</v>
      </c>
      <c r="G20" s="38" t="e">
        <f>#REF!-#REF!</f>
        <v>#REF!</v>
      </c>
      <c r="H20" s="8" t="e">
        <f>#REF!/#REF!%</f>
        <v>#REF!</v>
      </c>
    </row>
    <row r="21" spans="1:30" s="10" customFormat="1" ht="26">
      <c r="A21" s="31" t="s">
        <v>31</v>
      </c>
      <c r="B21" s="23"/>
      <c r="C21" s="23"/>
      <c r="D21" s="254"/>
      <c r="E21" s="254"/>
      <c r="F21" s="255"/>
      <c r="G21" s="38"/>
      <c r="H21" s="8"/>
    </row>
    <row r="22" spans="1:30" s="10" customFormat="1" ht="24.75" customHeight="1">
      <c r="A22" s="19" t="s">
        <v>16</v>
      </c>
      <c r="B22" s="32">
        <v>3116656</v>
      </c>
      <c r="C22" s="33">
        <v>1547265</v>
      </c>
      <c r="D22" s="256">
        <v>1367685</v>
      </c>
      <c r="E22" s="256">
        <v>858070</v>
      </c>
      <c r="F22" s="257"/>
      <c r="G22" s="38" t="e">
        <f>#REF!-#REF!</f>
        <v>#REF!</v>
      </c>
      <c r="H22" s="8" t="e">
        <f>#REF!/#REF!%</f>
        <v>#REF!</v>
      </c>
    </row>
    <row r="23" spans="1:30" s="10" customFormat="1" ht="16" customHeight="1">
      <c r="A23" s="19" t="s">
        <v>17</v>
      </c>
      <c r="B23" s="32">
        <v>529831</v>
      </c>
      <c r="C23" s="33">
        <v>263035.09999999998</v>
      </c>
      <c r="D23" s="258">
        <v>232506.45639810004</v>
      </c>
      <c r="E23" s="258">
        <v>145872.00420630001</v>
      </c>
      <c r="F23" s="259">
        <v>0</v>
      </c>
      <c r="G23" s="38" t="e">
        <f>#REF!-#REF!</f>
        <v>#REF!</v>
      </c>
      <c r="H23" s="8" t="e">
        <f>#REF!/#REF!%</f>
        <v>#REF!</v>
      </c>
    </row>
    <row r="24" spans="1:30" s="10" customFormat="1" ht="16" customHeight="1">
      <c r="A24" s="19" t="s">
        <v>24</v>
      </c>
      <c r="B24" s="23">
        <v>466283</v>
      </c>
      <c r="C24" s="34">
        <v>263035.09999999998</v>
      </c>
      <c r="D24" s="258">
        <v>232506.45639810004</v>
      </c>
      <c r="E24" s="258">
        <v>145872.00420630001</v>
      </c>
      <c r="F24" s="259">
        <v>0</v>
      </c>
      <c r="G24" s="38" t="e">
        <f>#REF!-#REF!</f>
        <v>#REF!</v>
      </c>
      <c r="H24" s="8" t="e">
        <f>#REF!/#REF!%</f>
        <v>#REF!</v>
      </c>
    </row>
    <row r="25" spans="1:30" s="10" customFormat="1" ht="30" customHeight="1">
      <c r="A25" s="36" t="s">
        <v>18</v>
      </c>
      <c r="B25" s="28">
        <v>3516272.49</v>
      </c>
      <c r="C25" s="28">
        <v>3187564.4867100003</v>
      </c>
      <c r="D25" s="250">
        <v>3402262.9047492705</v>
      </c>
      <c r="E25" s="250">
        <v>3447099.0492341006</v>
      </c>
      <c r="F25" s="251">
        <v>3502085.6467343913</v>
      </c>
      <c r="G25" s="38" t="e">
        <f>#REF!-#REF!</f>
        <v>#REF!</v>
      </c>
      <c r="H25" s="8" t="e">
        <f>#REF!/#REF!%</f>
        <v>#REF!</v>
      </c>
    </row>
    <row r="26" spans="1:30" s="10" customFormat="1" ht="17.5" customHeight="1" thickBot="1">
      <c r="A26" s="48" t="s">
        <v>19</v>
      </c>
      <c r="B26" s="49">
        <v>86.83</v>
      </c>
      <c r="C26" s="50">
        <v>96</v>
      </c>
      <c r="D26" s="260">
        <v>95</v>
      </c>
      <c r="E26" s="260">
        <v>95</v>
      </c>
      <c r="F26" s="261">
        <v>95</v>
      </c>
      <c r="G26" s="41">
        <v>95</v>
      </c>
      <c r="H26" s="15">
        <v>95</v>
      </c>
    </row>
    <row r="27" spans="1:30" s="10" customFormat="1" ht="30" customHeight="1">
      <c r="A27" s="85" t="s">
        <v>20</v>
      </c>
      <c r="B27" s="86">
        <v>3053179.4030670002</v>
      </c>
      <c r="C27" s="86">
        <v>3060061.9072416001</v>
      </c>
      <c r="D27" s="262">
        <v>3232149.759511807</v>
      </c>
      <c r="E27" s="262">
        <v>3274744.0967723955</v>
      </c>
      <c r="F27" s="263">
        <v>3326981.3643976715</v>
      </c>
      <c r="G27" s="38" t="e">
        <f>#REF!-#REF!</f>
        <v>#REF!</v>
      </c>
      <c r="H27" s="8" t="e">
        <f>#REF!/#REF!%</f>
        <v>#REF!</v>
      </c>
    </row>
    <row r="28" spans="1:30" s="10" customFormat="1" ht="17.5" customHeight="1">
      <c r="A28" s="19" t="s">
        <v>21</v>
      </c>
      <c r="B28" s="23">
        <v>12066</v>
      </c>
      <c r="C28" s="23">
        <v>11938</v>
      </c>
      <c r="D28" s="254">
        <v>7850</v>
      </c>
      <c r="E28" s="254">
        <v>10256</v>
      </c>
      <c r="F28" s="255">
        <v>8019</v>
      </c>
      <c r="G28" s="42">
        <v>10000</v>
      </c>
      <c r="H28" s="16">
        <v>10000</v>
      </c>
    </row>
    <row r="29" spans="1:30" s="10" customFormat="1" ht="30" customHeight="1">
      <c r="A29" s="31" t="s">
        <v>22</v>
      </c>
      <c r="B29" s="27">
        <v>3065245.4030670002</v>
      </c>
      <c r="C29" s="27">
        <v>3071999.9072416001</v>
      </c>
      <c r="D29" s="264">
        <v>3239999.759511807</v>
      </c>
      <c r="E29" s="264">
        <v>3285000.0967723955</v>
      </c>
      <c r="F29" s="265">
        <v>3335000.3643976715</v>
      </c>
      <c r="G29" s="38" t="e">
        <f>#REF!-#REF!</f>
        <v>#REF!</v>
      </c>
      <c r="H29" s="8" t="e">
        <f>#REF!/#REF!%</f>
        <v>#REF!</v>
      </c>
    </row>
    <row r="30" spans="1:30" s="10" customFormat="1" ht="50.25" hidden="1" customHeight="1">
      <c r="A30" s="31" t="s">
        <v>25</v>
      </c>
      <c r="B30" s="23"/>
      <c r="C30" s="23">
        <v>-72000</v>
      </c>
      <c r="D30" s="254"/>
      <c r="E30" s="254"/>
      <c r="F30" s="255"/>
      <c r="G30" s="38" t="e">
        <f>#REF!-#REF!</f>
        <v>#REF!</v>
      </c>
      <c r="H30" s="8" t="e">
        <f>#REF!/#REF!%</f>
        <v>#REF!</v>
      </c>
    </row>
    <row r="31" spans="1:30" s="10" customFormat="1" ht="15.5" customHeight="1" thickBot="1">
      <c r="A31" s="46" t="s">
        <v>23</v>
      </c>
      <c r="B31" s="47">
        <v>3068605</v>
      </c>
      <c r="C31" s="47">
        <v>2999999.9072416001</v>
      </c>
      <c r="D31" s="266">
        <v>3239999.759511807</v>
      </c>
      <c r="E31" s="266">
        <v>3285000.0967723955</v>
      </c>
      <c r="F31" s="267">
        <v>3335000.3643976715</v>
      </c>
      <c r="G31" s="38" t="e">
        <f>#REF!-#REF!</f>
        <v>#REF!</v>
      </c>
      <c r="H31" s="7" t="e">
        <f>#REF!/#REF!%</f>
        <v>#REF!</v>
      </c>
    </row>
  </sheetData>
  <mergeCells count="3">
    <mergeCell ref="A2:F2"/>
    <mergeCell ref="A3:F3"/>
    <mergeCell ref="E1:F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C6" sqref="C6"/>
    </sheetView>
  </sheetViews>
  <sheetFormatPr defaultColWidth="9.1796875" defaultRowHeight="13"/>
  <cols>
    <col min="1" max="1" width="48.26953125" style="52" customWidth="1"/>
    <col min="2" max="2" width="12.7265625" style="52" customWidth="1"/>
    <col min="3" max="3" width="14.1796875" style="52" customWidth="1"/>
    <col min="4" max="4" width="19" style="52" customWidth="1"/>
    <col min="5" max="5" width="12.7265625" style="52" customWidth="1"/>
    <col min="6" max="6" width="14.453125" style="52" customWidth="1"/>
    <col min="7" max="7" width="17.81640625" style="52" customWidth="1"/>
    <col min="8" max="8" width="12.7265625" style="52" customWidth="1"/>
    <col min="9" max="9" width="14.7265625" style="52" customWidth="1"/>
    <col min="10" max="10" width="18" style="52" customWidth="1"/>
    <col min="11" max="11" width="12.453125" style="52" customWidth="1"/>
    <col min="12" max="12" width="12.1796875" style="52" customWidth="1"/>
    <col min="13" max="13" width="11.7265625" style="52" customWidth="1"/>
    <col min="14" max="16384" width="9.1796875" style="52"/>
  </cols>
  <sheetData>
    <row r="1" spans="1:14" ht="76.5" customHeight="1">
      <c r="A1" s="170"/>
      <c r="H1" s="567" t="s">
        <v>297</v>
      </c>
      <c r="I1" s="567"/>
      <c r="J1" s="567"/>
    </row>
    <row r="2" spans="1:14" ht="17.5">
      <c r="A2" s="578" t="s">
        <v>188</v>
      </c>
      <c r="B2" s="578"/>
      <c r="C2" s="578"/>
      <c r="D2" s="578"/>
      <c r="E2" s="578"/>
      <c r="F2" s="578"/>
      <c r="G2" s="578"/>
      <c r="H2" s="578"/>
      <c r="I2" s="578"/>
      <c r="J2" s="578"/>
    </row>
    <row r="3" spans="1:14" ht="25.5" customHeight="1">
      <c r="A3" s="579" t="s">
        <v>230</v>
      </c>
      <c r="B3" s="579"/>
      <c r="C3" s="579"/>
      <c r="D3" s="579"/>
      <c r="E3" s="579"/>
      <c r="F3" s="579"/>
      <c r="G3" s="579"/>
      <c r="H3" s="579"/>
      <c r="I3" s="579"/>
      <c r="J3" s="579"/>
    </row>
    <row r="4" spans="1:14" ht="16" thickBot="1">
      <c r="A4" s="580" t="s">
        <v>218</v>
      </c>
      <c r="B4" s="580"/>
      <c r="C4" s="580"/>
      <c r="D4" s="580"/>
      <c r="E4" s="580"/>
      <c r="F4" s="580"/>
      <c r="G4" s="580"/>
      <c r="H4" s="580"/>
      <c r="I4" s="580"/>
      <c r="J4" s="580"/>
    </row>
    <row r="5" spans="1:14" ht="33.75" customHeight="1">
      <c r="A5" s="616" t="s">
        <v>102</v>
      </c>
      <c r="B5" s="575" t="s">
        <v>191</v>
      </c>
      <c r="C5" s="576"/>
      <c r="D5" s="577"/>
      <c r="E5" s="575" t="s">
        <v>192</v>
      </c>
      <c r="F5" s="576"/>
      <c r="G5" s="577"/>
      <c r="H5" s="575" t="s">
        <v>216</v>
      </c>
      <c r="I5" s="576"/>
      <c r="J5" s="577"/>
    </row>
    <row r="6" spans="1:14" ht="77.5">
      <c r="A6" s="617"/>
      <c r="B6" s="611" t="s">
        <v>219</v>
      </c>
      <c r="C6" s="607" t="s">
        <v>220</v>
      </c>
      <c r="D6" s="176" t="s">
        <v>221</v>
      </c>
      <c r="E6" s="611" t="s">
        <v>219</v>
      </c>
      <c r="F6" s="607" t="s">
        <v>220</v>
      </c>
      <c r="G6" s="176" t="s">
        <v>221</v>
      </c>
      <c r="H6" s="611" t="s">
        <v>219</v>
      </c>
      <c r="I6" s="607" t="s">
        <v>220</v>
      </c>
      <c r="J6" s="176" t="s">
        <v>221</v>
      </c>
      <c r="K6" s="171"/>
      <c r="L6" s="171"/>
      <c r="M6" s="171"/>
      <c r="N6" s="171"/>
    </row>
    <row r="7" spans="1:14" ht="36">
      <c r="A7" s="618" t="s">
        <v>222</v>
      </c>
      <c r="B7" s="612">
        <v>590000</v>
      </c>
      <c r="C7" s="608">
        <v>12000</v>
      </c>
      <c r="D7" s="177" t="s">
        <v>223</v>
      </c>
      <c r="E7" s="612">
        <v>600000</v>
      </c>
      <c r="F7" s="608">
        <v>12300</v>
      </c>
      <c r="G7" s="177" t="s">
        <v>223</v>
      </c>
      <c r="H7" s="612">
        <v>600000</v>
      </c>
      <c r="I7" s="608">
        <v>12300</v>
      </c>
      <c r="J7" s="177" t="s">
        <v>223</v>
      </c>
      <c r="K7" s="171"/>
      <c r="L7" s="171"/>
      <c r="M7" s="171"/>
      <c r="N7" s="171"/>
    </row>
    <row r="8" spans="1:14" ht="20.5">
      <c r="A8" s="618" t="s">
        <v>224</v>
      </c>
      <c r="B8" s="613">
        <v>5.5</v>
      </c>
      <c r="C8" s="609">
        <v>7.5</v>
      </c>
      <c r="D8" s="178" t="s">
        <v>223</v>
      </c>
      <c r="E8" s="613">
        <v>5.5</v>
      </c>
      <c r="F8" s="609">
        <v>7.5</v>
      </c>
      <c r="G8" s="178" t="s">
        <v>223</v>
      </c>
      <c r="H8" s="613">
        <v>5.5</v>
      </c>
      <c r="I8" s="609">
        <v>7.5</v>
      </c>
      <c r="J8" s="178" t="s">
        <v>223</v>
      </c>
      <c r="K8" s="171"/>
      <c r="L8" s="171"/>
      <c r="M8" s="171"/>
      <c r="N8" s="171"/>
    </row>
    <row r="9" spans="1:14" ht="36">
      <c r="A9" s="618" t="s">
        <v>225</v>
      </c>
      <c r="B9" s="612">
        <v>32450</v>
      </c>
      <c r="C9" s="608">
        <v>850</v>
      </c>
      <c r="D9" s="177" t="s">
        <v>223</v>
      </c>
      <c r="E9" s="612">
        <v>33000</v>
      </c>
      <c r="F9" s="608">
        <v>922.5</v>
      </c>
      <c r="G9" s="177" t="s">
        <v>223</v>
      </c>
      <c r="H9" s="612">
        <v>33000</v>
      </c>
      <c r="I9" s="608">
        <v>922.5</v>
      </c>
      <c r="J9" s="177" t="s">
        <v>223</v>
      </c>
      <c r="K9" s="171"/>
      <c r="L9" s="171"/>
      <c r="M9" s="171"/>
      <c r="N9" s="171"/>
    </row>
    <row r="10" spans="1:14" ht="29.25" customHeight="1">
      <c r="A10" s="618" t="s">
        <v>226</v>
      </c>
      <c r="B10" s="612">
        <v>32880</v>
      </c>
      <c r="C10" s="608">
        <v>930</v>
      </c>
      <c r="D10" s="177" t="s">
        <v>223</v>
      </c>
      <c r="E10" s="612">
        <v>33500</v>
      </c>
      <c r="F10" s="608">
        <v>930</v>
      </c>
      <c r="G10" s="177" t="s">
        <v>223</v>
      </c>
      <c r="H10" s="612">
        <v>33700</v>
      </c>
      <c r="I10" s="608">
        <v>930</v>
      </c>
      <c r="J10" s="177" t="s">
        <v>223</v>
      </c>
      <c r="K10" s="171"/>
      <c r="L10" s="171"/>
      <c r="M10" s="171"/>
      <c r="N10" s="171"/>
    </row>
    <row r="11" spans="1:14" s="175" customFormat="1" ht="20.5">
      <c r="A11" s="619" t="s">
        <v>186</v>
      </c>
      <c r="B11" s="614">
        <v>0.97599999999999998</v>
      </c>
      <c r="C11" s="610">
        <v>0.97599999999999998</v>
      </c>
      <c r="D11" s="179" t="s">
        <v>223</v>
      </c>
      <c r="E11" s="614">
        <v>0.97599999999999998</v>
      </c>
      <c r="F11" s="610">
        <v>0.97599999999999998</v>
      </c>
      <c r="G11" s="179" t="s">
        <v>223</v>
      </c>
      <c r="H11" s="614">
        <v>0.97609999999999997</v>
      </c>
      <c r="I11" s="610">
        <v>0.97599999999999998</v>
      </c>
      <c r="J11" s="179" t="s">
        <v>223</v>
      </c>
      <c r="K11" s="174"/>
      <c r="L11" s="174"/>
      <c r="M11" s="174"/>
      <c r="N11" s="174"/>
    </row>
    <row r="12" spans="1:14" ht="53" thickBot="1">
      <c r="A12" s="620" t="s">
        <v>231</v>
      </c>
      <c r="B12" s="615">
        <f>32090.88+1</f>
        <v>32091.88</v>
      </c>
      <c r="C12" s="180">
        <v>907.68</v>
      </c>
      <c r="D12" s="181">
        <f>B12+C12</f>
        <v>32999.56</v>
      </c>
      <c r="E12" s="615">
        <f>32696-4</f>
        <v>32692</v>
      </c>
      <c r="F12" s="180">
        <v>907.68</v>
      </c>
      <c r="G12" s="181">
        <f>E12+F12</f>
        <v>33599.68</v>
      </c>
      <c r="H12" s="615">
        <f>32894.57-2</f>
        <v>32892.57</v>
      </c>
      <c r="I12" s="180">
        <v>907.68</v>
      </c>
      <c r="J12" s="181">
        <f>H12+I12</f>
        <v>33800.25</v>
      </c>
      <c r="K12" s="172"/>
      <c r="L12" s="172"/>
      <c r="M12" s="172"/>
      <c r="N12" s="171"/>
    </row>
    <row r="13" spans="1:14" ht="24" hidden="1" customHeight="1">
      <c r="A13" s="52" t="s">
        <v>227</v>
      </c>
    </row>
    <row r="14" spans="1:14" ht="18" hidden="1">
      <c r="A14" s="173" t="s">
        <v>228</v>
      </c>
    </row>
    <row r="15" spans="1:14" ht="17.25" hidden="1" customHeight="1">
      <c r="A15" s="52" t="s">
        <v>229</v>
      </c>
    </row>
  </sheetData>
  <mergeCells count="8">
    <mergeCell ref="A2:J2"/>
    <mergeCell ref="A3:J3"/>
    <mergeCell ref="A4:J4"/>
    <mergeCell ref="A5:A6"/>
    <mergeCell ref="B5:D5"/>
    <mergeCell ref="E5:G5"/>
    <mergeCell ref="H5:J5"/>
    <mergeCell ref="H1:J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workbookViewId="0">
      <selection activeCell="B10" sqref="B10"/>
    </sheetView>
  </sheetViews>
  <sheetFormatPr defaultRowHeight="13"/>
  <cols>
    <col min="1" max="1" width="7.1796875" style="51" customWidth="1"/>
    <col min="2" max="2" width="40.81640625" style="52" customWidth="1"/>
    <col min="3" max="5" width="13.7265625" style="52" customWidth="1"/>
    <col min="6" max="57" width="9.1796875" style="53"/>
    <col min="58" max="58" width="7.1796875" style="53" customWidth="1"/>
    <col min="59" max="59" width="40.81640625" style="53" customWidth="1"/>
    <col min="60" max="62" width="13.7265625" style="53" customWidth="1"/>
    <col min="63" max="313" width="9.1796875" style="53"/>
    <col min="314" max="314" width="7.1796875" style="53" customWidth="1"/>
    <col min="315" max="315" width="40.81640625" style="53" customWidth="1"/>
    <col min="316" max="318" width="13.7265625" style="53" customWidth="1"/>
    <col min="319" max="569" width="9.1796875" style="53"/>
    <col min="570" max="570" width="7.1796875" style="53" customWidth="1"/>
    <col min="571" max="571" width="40.81640625" style="53" customWidth="1"/>
    <col min="572" max="574" width="13.7265625" style="53" customWidth="1"/>
    <col min="575" max="825" width="9.1796875" style="53"/>
    <col min="826" max="826" width="7.1796875" style="53" customWidth="1"/>
    <col min="827" max="827" width="40.81640625" style="53" customWidth="1"/>
    <col min="828" max="830" width="13.7265625" style="53" customWidth="1"/>
    <col min="831" max="1081" width="9.1796875" style="53"/>
    <col min="1082" max="1082" width="7.1796875" style="53" customWidth="1"/>
    <col min="1083" max="1083" width="40.81640625" style="53" customWidth="1"/>
    <col min="1084" max="1086" width="13.7265625" style="53" customWidth="1"/>
    <col min="1087" max="1337" width="9.1796875" style="53"/>
    <col min="1338" max="1338" width="7.1796875" style="53" customWidth="1"/>
    <col min="1339" max="1339" width="40.81640625" style="53" customWidth="1"/>
    <col min="1340" max="1342" width="13.7265625" style="53" customWidth="1"/>
    <col min="1343" max="1593" width="9.1796875" style="53"/>
    <col min="1594" max="1594" width="7.1796875" style="53" customWidth="1"/>
    <col min="1595" max="1595" width="40.81640625" style="53" customWidth="1"/>
    <col min="1596" max="1598" width="13.7265625" style="53" customWidth="1"/>
    <col min="1599" max="1849" width="9.1796875" style="53"/>
    <col min="1850" max="1850" width="7.1796875" style="53" customWidth="1"/>
    <col min="1851" max="1851" width="40.81640625" style="53" customWidth="1"/>
    <col min="1852" max="1854" width="13.7265625" style="53" customWidth="1"/>
    <col min="1855" max="2105" width="9.1796875" style="53"/>
    <col min="2106" max="2106" width="7.1796875" style="53" customWidth="1"/>
    <col min="2107" max="2107" width="40.81640625" style="53" customWidth="1"/>
    <col min="2108" max="2110" width="13.7265625" style="53" customWidth="1"/>
    <col min="2111" max="2361" width="9.1796875" style="53"/>
    <col min="2362" max="2362" width="7.1796875" style="53" customWidth="1"/>
    <col min="2363" max="2363" width="40.81640625" style="53" customWidth="1"/>
    <col min="2364" max="2366" width="13.7265625" style="53" customWidth="1"/>
    <col min="2367" max="2617" width="9.1796875" style="53"/>
    <col min="2618" max="2618" width="7.1796875" style="53" customWidth="1"/>
    <col min="2619" max="2619" width="40.81640625" style="53" customWidth="1"/>
    <col min="2620" max="2622" width="13.7265625" style="53" customWidth="1"/>
    <col min="2623" max="2873" width="9.1796875" style="53"/>
    <col min="2874" max="2874" width="7.1796875" style="53" customWidth="1"/>
    <col min="2875" max="2875" width="40.81640625" style="53" customWidth="1"/>
    <col min="2876" max="2878" width="13.7265625" style="53" customWidth="1"/>
    <col min="2879" max="3129" width="9.1796875" style="53"/>
    <col min="3130" max="3130" width="7.1796875" style="53" customWidth="1"/>
    <col min="3131" max="3131" width="40.81640625" style="53" customWidth="1"/>
    <col min="3132" max="3134" width="13.7265625" style="53" customWidth="1"/>
    <col min="3135" max="3385" width="9.1796875" style="53"/>
    <col min="3386" max="3386" width="7.1796875" style="53" customWidth="1"/>
    <col min="3387" max="3387" width="40.81640625" style="53" customWidth="1"/>
    <col min="3388" max="3390" width="13.7265625" style="53" customWidth="1"/>
    <col min="3391" max="3641" width="9.1796875" style="53"/>
    <col min="3642" max="3642" width="7.1796875" style="53" customWidth="1"/>
    <col min="3643" max="3643" width="40.81640625" style="53" customWidth="1"/>
    <col min="3644" max="3646" width="13.7265625" style="53" customWidth="1"/>
    <col min="3647" max="3897" width="9.1796875" style="53"/>
    <col min="3898" max="3898" width="7.1796875" style="53" customWidth="1"/>
    <col min="3899" max="3899" width="40.81640625" style="53" customWidth="1"/>
    <col min="3900" max="3902" width="13.7265625" style="53" customWidth="1"/>
    <col min="3903" max="4153" width="9.1796875" style="53"/>
    <col min="4154" max="4154" width="7.1796875" style="53" customWidth="1"/>
    <col min="4155" max="4155" width="40.81640625" style="53" customWidth="1"/>
    <col min="4156" max="4158" width="13.7265625" style="53" customWidth="1"/>
    <col min="4159" max="4409" width="9.1796875" style="53"/>
    <col min="4410" max="4410" width="7.1796875" style="53" customWidth="1"/>
    <col min="4411" max="4411" width="40.81640625" style="53" customWidth="1"/>
    <col min="4412" max="4414" width="13.7265625" style="53" customWidth="1"/>
    <col min="4415" max="4665" width="9.1796875" style="53"/>
    <col min="4666" max="4666" width="7.1796875" style="53" customWidth="1"/>
    <col min="4667" max="4667" width="40.81640625" style="53" customWidth="1"/>
    <col min="4668" max="4670" width="13.7265625" style="53" customWidth="1"/>
    <col min="4671" max="4921" width="9.1796875" style="53"/>
    <col min="4922" max="4922" width="7.1796875" style="53" customWidth="1"/>
    <col min="4923" max="4923" width="40.81640625" style="53" customWidth="1"/>
    <col min="4924" max="4926" width="13.7265625" style="53" customWidth="1"/>
    <col min="4927" max="5177" width="9.1796875" style="53"/>
    <col min="5178" max="5178" width="7.1796875" style="53" customWidth="1"/>
    <col min="5179" max="5179" width="40.81640625" style="53" customWidth="1"/>
    <col min="5180" max="5182" width="13.7265625" style="53" customWidth="1"/>
    <col min="5183" max="5433" width="9.1796875" style="53"/>
    <col min="5434" max="5434" width="7.1796875" style="53" customWidth="1"/>
    <col min="5435" max="5435" width="40.81640625" style="53" customWidth="1"/>
    <col min="5436" max="5438" width="13.7265625" style="53" customWidth="1"/>
    <col min="5439" max="5689" width="9.1796875" style="53"/>
    <col min="5690" max="5690" width="7.1796875" style="53" customWidth="1"/>
    <col min="5691" max="5691" width="40.81640625" style="53" customWidth="1"/>
    <col min="5692" max="5694" width="13.7265625" style="53" customWidth="1"/>
    <col min="5695" max="5945" width="9.1796875" style="53"/>
    <col min="5946" max="5946" width="7.1796875" style="53" customWidth="1"/>
    <col min="5947" max="5947" width="40.81640625" style="53" customWidth="1"/>
    <col min="5948" max="5950" width="13.7265625" style="53" customWidth="1"/>
    <col min="5951" max="6201" width="9.1796875" style="53"/>
    <col min="6202" max="6202" width="7.1796875" style="53" customWidth="1"/>
    <col min="6203" max="6203" width="40.81640625" style="53" customWidth="1"/>
    <col min="6204" max="6206" width="13.7265625" style="53" customWidth="1"/>
    <col min="6207" max="6457" width="9.1796875" style="53"/>
    <col min="6458" max="6458" width="7.1796875" style="53" customWidth="1"/>
    <col min="6459" max="6459" width="40.81640625" style="53" customWidth="1"/>
    <col min="6460" max="6462" width="13.7265625" style="53" customWidth="1"/>
    <col min="6463" max="6713" width="9.1796875" style="53"/>
    <col min="6714" max="6714" width="7.1796875" style="53" customWidth="1"/>
    <col min="6715" max="6715" width="40.81640625" style="53" customWidth="1"/>
    <col min="6716" max="6718" width="13.7265625" style="53" customWidth="1"/>
    <col min="6719" max="6969" width="9.1796875" style="53"/>
    <col min="6970" max="6970" width="7.1796875" style="53" customWidth="1"/>
    <col min="6971" max="6971" width="40.81640625" style="53" customWidth="1"/>
    <col min="6972" max="6974" width="13.7265625" style="53" customWidth="1"/>
    <col min="6975" max="7225" width="9.1796875" style="53"/>
    <col min="7226" max="7226" width="7.1796875" style="53" customWidth="1"/>
    <col min="7227" max="7227" width="40.81640625" style="53" customWidth="1"/>
    <col min="7228" max="7230" width="13.7265625" style="53" customWidth="1"/>
    <col min="7231" max="7481" width="9.1796875" style="53"/>
    <col min="7482" max="7482" width="7.1796875" style="53" customWidth="1"/>
    <col min="7483" max="7483" width="40.81640625" style="53" customWidth="1"/>
    <col min="7484" max="7486" width="13.7265625" style="53" customWidth="1"/>
    <col min="7487" max="7737" width="9.1796875" style="53"/>
    <col min="7738" max="7738" width="7.1796875" style="53" customWidth="1"/>
    <col min="7739" max="7739" width="40.81640625" style="53" customWidth="1"/>
    <col min="7740" max="7742" width="13.7265625" style="53" customWidth="1"/>
    <col min="7743" max="7993" width="9.1796875" style="53"/>
    <col min="7994" max="7994" width="7.1796875" style="53" customWidth="1"/>
    <col min="7995" max="7995" width="40.81640625" style="53" customWidth="1"/>
    <col min="7996" max="7998" width="13.7265625" style="53" customWidth="1"/>
    <col min="7999" max="8249" width="9.1796875" style="53"/>
    <col min="8250" max="8250" width="7.1796875" style="53" customWidth="1"/>
    <col min="8251" max="8251" width="40.81640625" style="53" customWidth="1"/>
    <col min="8252" max="8254" width="13.7265625" style="53" customWidth="1"/>
    <col min="8255" max="8505" width="9.1796875" style="53"/>
    <col min="8506" max="8506" width="7.1796875" style="53" customWidth="1"/>
    <col min="8507" max="8507" width="40.81640625" style="53" customWidth="1"/>
    <col min="8508" max="8510" width="13.7265625" style="53" customWidth="1"/>
    <col min="8511" max="8761" width="9.1796875" style="53"/>
    <col min="8762" max="8762" width="7.1796875" style="53" customWidth="1"/>
    <col min="8763" max="8763" width="40.81640625" style="53" customWidth="1"/>
    <col min="8764" max="8766" width="13.7265625" style="53" customWidth="1"/>
    <col min="8767" max="9017" width="9.1796875" style="53"/>
    <col min="9018" max="9018" width="7.1796875" style="53" customWidth="1"/>
    <col min="9019" max="9019" width="40.81640625" style="53" customWidth="1"/>
    <col min="9020" max="9022" width="13.7265625" style="53" customWidth="1"/>
    <col min="9023" max="9273" width="9.1796875" style="53"/>
    <col min="9274" max="9274" width="7.1796875" style="53" customWidth="1"/>
    <col min="9275" max="9275" width="40.81640625" style="53" customWidth="1"/>
    <col min="9276" max="9278" width="13.7265625" style="53" customWidth="1"/>
    <col min="9279" max="9529" width="9.1796875" style="53"/>
    <col min="9530" max="9530" width="7.1796875" style="53" customWidth="1"/>
    <col min="9531" max="9531" width="40.81640625" style="53" customWidth="1"/>
    <col min="9532" max="9534" width="13.7265625" style="53" customWidth="1"/>
    <col min="9535" max="9785" width="9.1796875" style="53"/>
    <col min="9786" max="9786" width="7.1796875" style="53" customWidth="1"/>
    <col min="9787" max="9787" width="40.81640625" style="53" customWidth="1"/>
    <col min="9788" max="9790" width="13.7265625" style="53" customWidth="1"/>
    <col min="9791" max="10041" width="9.1796875" style="53"/>
    <col min="10042" max="10042" width="7.1796875" style="53" customWidth="1"/>
    <col min="10043" max="10043" width="40.81640625" style="53" customWidth="1"/>
    <col min="10044" max="10046" width="13.7265625" style="53" customWidth="1"/>
    <col min="10047" max="10297" width="9.1796875" style="53"/>
    <col min="10298" max="10298" width="7.1796875" style="53" customWidth="1"/>
    <col min="10299" max="10299" width="40.81640625" style="53" customWidth="1"/>
    <col min="10300" max="10302" width="13.7265625" style="53" customWidth="1"/>
    <col min="10303" max="10553" width="9.1796875" style="53"/>
    <col min="10554" max="10554" width="7.1796875" style="53" customWidth="1"/>
    <col min="10555" max="10555" width="40.81640625" style="53" customWidth="1"/>
    <col min="10556" max="10558" width="13.7265625" style="53" customWidth="1"/>
    <col min="10559" max="10809" width="9.1796875" style="53"/>
    <col min="10810" max="10810" width="7.1796875" style="53" customWidth="1"/>
    <col min="10811" max="10811" width="40.81640625" style="53" customWidth="1"/>
    <col min="10812" max="10814" width="13.7265625" style="53" customWidth="1"/>
    <col min="10815" max="11065" width="9.1796875" style="53"/>
    <col min="11066" max="11066" width="7.1796875" style="53" customWidth="1"/>
    <col min="11067" max="11067" width="40.81640625" style="53" customWidth="1"/>
    <col min="11068" max="11070" width="13.7265625" style="53" customWidth="1"/>
    <col min="11071" max="11321" width="9.1796875" style="53"/>
    <col min="11322" max="11322" width="7.1796875" style="53" customWidth="1"/>
    <col min="11323" max="11323" width="40.81640625" style="53" customWidth="1"/>
    <col min="11324" max="11326" width="13.7265625" style="53" customWidth="1"/>
    <col min="11327" max="11577" width="9.1796875" style="53"/>
    <col min="11578" max="11578" width="7.1796875" style="53" customWidth="1"/>
    <col min="11579" max="11579" width="40.81640625" style="53" customWidth="1"/>
    <col min="11580" max="11582" width="13.7265625" style="53" customWidth="1"/>
    <col min="11583" max="11833" width="9.1796875" style="53"/>
    <col min="11834" max="11834" width="7.1796875" style="53" customWidth="1"/>
    <col min="11835" max="11835" width="40.81640625" style="53" customWidth="1"/>
    <col min="11836" max="11838" width="13.7265625" style="53" customWidth="1"/>
    <col min="11839" max="12089" width="9.1796875" style="53"/>
    <col min="12090" max="12090" width="7.1796875" style="53" customWidth="1"/>
    <col min="12091" max="12091" width="40.81640625" style="53" customWidth="1"/>
    <col min="12092" max="12094" width="13.7265625" style="53" customWidth="1"/>
    <col min="12095" max="12345" width="9.1796875" style="53"/>
    <col min="12346" max="12346" width="7.1796875" style="53" customWidth="1"/>
    <col min="12347" max="12347" width="40.81640625" style="53" customWidth="1"/>
    <col min="12348" max="12350" width="13.7265625" style="53" customWidth="1"/>
    <col min="12351" max="12601" width="9.1796875" style="53"/>
    <col min="12602" max="12602" width="7.1796875" style="53" customWidth="1"/>
    <col min="12603" max="12603" width="40.81640625" style="53" customWidth="1"/>
    <col min="12604" max="12606" width="13.7265625" style="53" customWidth="1"/>
    <col min="12607" max="12857" width="9.1796875" style="53"/>
    <col min="12858" max="12858" width="7.1796875" style="53" customWidth="1"/>
    <col min="12859" max="12859" width="40.81640625" style="53" customWidth="1"/>
    <col min="12860" max="12862" width="13.7265625" style="53" customWidth="1"/>
    <col min="12863" max="13113" width="9.1796875" style="53"/>
    <col min="13114" max="13114" width="7.1796875" style="53" customWidth="1"/>
    <col min="13115" max="13115" width="40.81640625" style="53" customWidth="1"/>
    <col min="13116" max="13118" width="13.7265625" style="53" customWidth="1"/>
    <col min="13119" max="13369" width="9.1796875" style="53"/>
    <col min="13370" max="13370" width="7.1796875" style="53" customWidth="1"/>
    <col min="13371" max="13371" width="40.81640625" style="53" customWidth="1"/>
    <col min="13372" max="13374" width="13.7265625" style="53" customWidth="1"/>
    <col min="13375" max="13625" width="9.1796875" style="53"/>
    <col min="13626" max="13626" width="7.1796875" style="53" customWidth="1"/>
    <col min="13627" max="13627" width="40.81640625" style="53" customWidth="1"/>
    <col min="13628" max="13630" width="13.7265625" style="53" customWidth="1"/>
    <col min="13631" max="13881" width="9.1796875" style="53"/>
    <col min="13882" max="13882" width="7.1796875" style="53" customWidth="1"/>
    <col min="13883" max="13883" width="40.81640625" style="53" customWidth="1"/>
    <col min="13884" max="13886" width="13.7265625" style="53" customWidth="1"/>
    <col min="13887" max="14137" width="9.1796875" style="53"/>
    <col min="14138" max="14138" width="7.1796875" style="53" customWidth="1"/>
    <col min="14139" max="14139" width="40.81640625" style="53" customWidth="1"/>
    <col min="14140" max="14142" width="13.7265625" style="53" customWidth="1"/>
    <col min="14143" max="14393" width="9.1796875" style="53"/>
    <col min="14394" max="14394" width="7.1796875" style="53" customWidth="1"/>
    <col min="14395" max="14395" width="40.81640625" style="53" customWidth="1"/>
    <col min="14396" max="14398" width="13.7265625" style="53" customWidth="1"/>
    <col min="14399" max="14649" width="9.1796875" style="53"/>
    <col min="14650" max="14650" width="7.1796875" style="53" customWidth="1"/>
    <col min="14651" max="14651" width="40.81640625" style="53" customWidth="1"/>
    <col min="14652" max="14654" width="13.7265625" style="53" customWidth="1"/>
    <col min="14655" max="14905" width="9.1796875" style="53"/>
    <col min="14906" max="14906" width="7.1796875" style="53" customWidth="1"/>
    <col min="14907" max="14907" width="40.81640625" style="53" customWidth="1"/>
    <col min="14908" max="14910" width="13.7265625" style="53" customWidth="1"/>
    <col min="14911" max="15161" width="9.1796875" style="53"/>
    <col min="15162" max="15162" width="7.1796875" style="53" customWidth="1"/>
    <col min="15163" max="15163" width="40.81640625" style="53" customWidth="1"/>
    <col min="15164" max="15166" width="13.7265625" style="53" customWidth="1"/>
    <col min="15167" max="15417" width="9.1796875" style="53"/>
    <col min="15418" max="15418" width="7.1796875" style="53" customWidth="1"/>
    <col min="15419" max="15419" width="40.81640625" style="53" customWidth="1"/>
    <col min="15420" max="15422" width="13.7265625" style="53" customWidth="1"/>
    <col min="15423" max="15673" width="9.1796875" style="53"/>
    <col min="15674" max="15674" width="7.1796875" style="53" customWidth="1"/>
    <col min="15675" max="15675" width="40.81640625" style="53" customWidth="1"/>
    <col min="15676" max="15678" width="13.7265625" style="53" customWidth="1"/>
    <col min="15679" max="15929" width="9.1796875" style="53"/>
    <col min="15930" max="15930" width="7.1796875" style="53" customWidth="1"/>
    <col min="15931" max="15931" width="40.81640625" style="53" customWidth="1"/>
    <col min="15932" max="15934" width="13.7265625" style="53" customWidth="1"/>
    <col min="15935" max="16384" width="9.1796875" style="53"/>
  </cols>
  <sheetData>
    <row r="1" spans="1:5" ht="83.5" customHeight="1">
      <c r="C1" s="536" t="s">
        <v>284</v>
      </c>
      <c r="D1" s="536"/>
      <c r="E1" s="536"/>
    </row>
    <row r="2" spans="1:5" ht="23.25" customHeight="1">
      <c r="A2" s="525" t="s">
        <v>33</v>
      </c>
      <c r="B2" s="525"/>
      <c r="C2" s="525"/>
      <c r="D2" s="525"/>
      <c r="E2" s="525"/>
    </row>
    <row r="3" spans="1:5" ht="32.25" customHeight="1">
      <c r="A3" s="525" t="s">
        <v>95</v>
      </c>
      <c r="B3" s="525"/>
      <c r="C3" s="525"/>
      <c r="D3" s="525"/>
      <c r="E3" s="525"/>
    </row>
    <row r="4" spans="1:5" ht="18" thickBot="1">
      <c r="A4" s="54"/>
      <c r="B4" s="55"/>
      <c r="C4" s="56"/>
      <c r="D4" s="56"/>
      <c r="E4" s="57" t="s">
        <v>293</v>
      </c>
    </row>
    <row r="5" spans="1:5" ht="12.75" customHeight="1">
      <c r="A5" s="526" t="s">
        <v>285</v>
      </c>
      <c r="B5" s="528" t="s">
        <v>102</v>
      </c>
      <c r="C5" s="530" t="s">
        <v>286</v>
      </c>
      <c r="D5" s="532" t="s">
        <v>287</v>
      </c>
      <c r="E5" s="534" t="s">
        <v>288</v>
      </c>
    </row>
    <row r="6" spans="1:5" ht="29.25" customHeight="1" thickBot="1">
      <c r="A6" s="527"/>
      <c r="B6" s="529"/>
      <c r="C6" s="531"/>
      <c r="D6" s="533"/>
      <c r="E6" s="535"/>
    </row>
    <row r="7" spans="1:5" s="74" customFormat="1" ht="27" customHeight="1">
      <c r="A7" s="321">
        <v>1</v>
      </c>
      <c r="B7" s="322" t="s">
        <v>96</v>
      </c>
      <c r="C7" s="323">
        <v>246236.38</v>
      </c>
      <c r="D7" s="324">
        <v>261733.52</v>
      </c>
      <c r="E7" s="325">
        <v>279017.34999999998</v>
      </c>
    </row>
    <row r="8" spans="1:5" s="74" customFormat="1" ht="15">
      <c r="A8" s="244">
        <v>2</v>
      </c>
      <c r="B8" s="303" t="s">
        <v>97</v>
      </c>
      <c r="C8" s="286">
        <v>58399.199999999997</v>
      </c>
      <c r="D8" s="268">
        <v>62428.75</v>
      </c>
      <c r="E8" s="87">
        <v>66861.19</v>
      </c>
    </row>
    <row r="9" spans="1:5" ht="24.75" customHeight="1">
      <c r="A9" s="88"/>
      <c r="B9" s="304" t="s">
        <v>34</v>
      </c>
      <c r="C9" s="287">
        <v>106.89999496611277</v>
      </c>
      <c r="D9" s="269">
        <v>106.90000890423157</v>
      </c>
      <c r="E9" s="89">
        <v>107.0999979977174</v>
      </c>
    </row>
    <row r="10" spans="1:5" s="74" customFormat="1" ht="47.5" customHeight="1">
      <c r="A10" s="244">
        <v>3</v>
      </c>
      <c r="B10" s="303" t="s">
        <v>98</v>
      </c>
      <c r="C10" s="288">
        <v>41705.97</v>
      </c>
      <c r="D10" s="270">
        <v>44479.83</v>
      </c>
      <c r="E10" s="90">
        <v>47593.42</v>
      </c>
    </row>
    <row r="11" spans="1:5" ht="15.5">
      <c r="A11" s="91"/>
      <c r="B11" s="305" t="s">
        <v>36</v>
      </c>
      <c r="C11" s="287">
        <v>106.80001014070744</v>
      </c>
      <c r="D11" s="269">
        <v>106.65099025391329</v>
      </c>
      <c r="E11" s="89">
        <v>107.00000427159904</v>
      </c>
    </row>
    <row r="12" spans="1:5" s="74" customFormat="1" ht="60" customHeight="1">
      <c r="A12" s="92">
        <v>4</v>
      </c>
      <c r="B12" s="303" t="s">
        <v>37</v>
      </c>
      <c r="C12" s="289">
        <v>100430853.25696523</v>
      </c>
      <c r="D12" s="271">
        <v>107360591.07429157</v>
      </c>
      <c r="E12" s="66">
        <v>114983190.89090383</v>
      </c>
    </row>
    <row r="13" spans="1:5" ht="15.5">
      <c r="A13" s="93"/>
      <c r="B13" s="304" t="s">
        <v>38</v>
      </c>
      <c r="C13" s="287">
        <v>106.89999496611277</v>
      </c>
      <c r="D13" s="269">
        <v>106.90000890423157</v>
      </c>
      <c r="E13" s="89">
        <v>107.0999979977174</v>
      </c>
    </row>
    <row r="14" spans="1:5" ht="15.5">
      <c r="A14" s="88"/>
      <c r="B14" s="304" t="s">
        <v>39</v>
      </c>
      <c r="C14" s="290">
        <v>171.97299493309026</v>
      </c>
      <c r="D14" s="272">
        <v>171.97299493309023</v>
      </c>
      <c r="E14" s="94">
        <v>171.97299493309023</v>
      </c>
    </row>
    <row r="15" spans="1:5" ht="15.5">
      <c r="A15" s="35"/>
      <c r="B15" s="306" t="s">
        <v>40</v>
      </c>
      <c r="C15" s="291"/>
      <c r="D15" s="273"/>
      <c r="E15" s="61"/>
    </row>
    <row r="16" spans="1:5" ht="15.5">
      <c r="A16" s="91" t="s">
        <v>41</v>
      </c>
      <c r="B16" s="307" t="s">
        <v>42</v>
      </c>
      <c r="C16" s="292">
        <v>99818582.444381595</v>
      </c>
      <c r="D16" s="274">
        <v>106706073.52112165</v>
      </c>
      <c r="E16" s="62">
        <v>114282202.60456413</v>
      </c>
    </row>
    <row r="17" spans="1:5" ht="15.5">
      <c r="A17" s="91" t="s">
        <v>43</v>
      </c>
      <c r="B17" s="307" t="s">
        <v>44</v>
      </c>
      <c r="C17" s="292">
        <v>13423.603899326057</v>
      </c>
      <c r="D17" s="274">
        <v>14349.833763648332</v>
      </c>
      <c r="E17" s="62">
        <v>15368.671673543138</v>
      </c>
    </row>
    <row r="18" spans="1:5" ht="15.5">
      <c r="A18" s="91" t="s">
        <v>45</v>
      </c>
      <c r="B18" s="307" t="s">
        <v>46</v>
      </c>
      <c r="C18" s="292">
        <v>1885.3311402424918</v>
      </c>
      <c r="D18" s="274">
        <v>2015.4191567934745</v>
      </c>
      <c r="E18" s="62">
        <v>2158.5138765714237</v>
      </c>
    </row>
    <row r="19" spans="1:5" ht="15.5">
      <c r="A19" s="35" t="s">
        <v>47</v>
      </c>
      <c r="B19" s="307" t="s">
        <v>48</v>
      </c>
      <c r="C19" s="292">
        <v>596961.87754408084</v>
      </c>
      <c r="D19" s="274">
        <v>638152.30024949042</v>
      </c>
      <c r="E19" s="62">
        <v>683461.10078959167</v>
      </c>
    </row>
    <row r="20" spans="1:5" s="74" customFormat="1" ht="42">
      <c r="A20" s="92">
        <v>5</v>
      </c>
      <c r="B20" s="308" t="s">
        <v>49</v>
      </c>
      <c r="C20" s="289">
        <v>17904417.624746006</v>
      </c>
      <c r="D20" s="271">
        <v>18638067.692277644</v>
      </c>
      <c r="E20" s="66">
        <v>19403038.252477776</v>
      </c>
    </row>
    <row r="21" spans="1:5" ht="22" customHeight="1">
      <c r="A21" s="93"/>
      <c r="B21" s="304" t="s">
        <v>38</v>
      </c>
      <c r="C21" s="287">
        <v>104.94835773820398</v>
      </c>
      <c r="D21" s="269">
        <v>104.09759246521175</v>
      </c>
      <c r="E21" s="89">
        <v>104.10434478954642</v>
      </c>
    </row>
    <row r="22" spans="1:5" ht="15.5">
      <c r="A22" s="88"/>
      <c r="B22" s="304" t="s">
        <v>99</v>
      </c>
      <c r="C22" s="293">
        <v>17.827606800208354</v>
      </c>
      <c r="D22" s="275">
        <v>17.360250633661696</v>
      </c>
      <c r="E22" s="95">
        <v>16.874673682423197</v>
      </c>
    </row>
    <row r="23" spans="1:5" ht="15.5">
      <c r="A23" s="35"/>
      <c r="B23" s="306" t="s">
        <v>50</v>
      </c>
      <c r="C23" s="291"/>
      <c r="D23" s="273"/>
      <c r="E23" s="61"/>
    </row>
    <row r="24" spans="1:5" s="74" customFormat="1" ht="15">
      <c r="A24" s="63" t="s">
        <v>51</v>
      </c>
      <c r="B24" s="309" t="s">
        <v>52</v>
      </c>
      <c r="C24" s="294">
        <v>9056692.6315280031</v>
      </c>
      <c r="D24" s="276">
        <v>9418960.3367891237</v>
      </c>
      <c r="E24" s="68">
        <v>9795718.7502606884</v>
      </c>
    </row>
    <row r="25" spans="1:5" ht="23.25" customHeight="1">
      <c r="A25" s="96"/>
      <c r="B25" s="310" t="s">
        <v>53</v>
      </c>
      <c r="C25" s="293">
        <v>50.583564466294568</v>
      </c>
      <c r="D25" s="275">
        <v>50.536141902154931</v>
      </c>
      <c r="E25" s="95">
        <v>50.485489039376453</v>
      </c>
    </row>
    <row r="26" spans="1:5" ht="15.5" hidden="1">
      <c r="A26" s="96"/>
      <c r="B26" s="311" t="s">
        <v>50</v>
      </c>
      <c r="C26" s="292"/>
      <c r="D26" s="274"/>
      <c r="E26" s="62"/>
    </row>
    <row r="27" spans="1:5" ht="28.5" hidden="1">
      <c r="A27" s="91"/>
      <c r="B27" s="307" t="s">
        <v>100</v>
      </c>
      <c r="C27" s="295">
        <v>104.9</v>
      </c>
      <c r="D27" s="278">
        <v>104</v>
      </c>
      <c r="E27" s="58">
        <v>104</v>
      </c>
    </row>
    <row r="28" spans="1:5" s="52" customFormat="1" ht="28.5" hidden="1">
      <c r="A28" s="91" t="s">
        <v>41</v>
      </c>
      <c r="B28" s="312" t="s">
        <v>54</v>
      </c>
      <c r="C28" s="292">
        <v>3763771.8442800003</v>
      </c>
      <c r="D28" s="274">
        <v>3914322.7180512007</v>
      </c>
      <c r="E28" s="62">
        <v>4070895.6267732489</v>
      </c>
    </row>
    <row r="29" spans="1:5" ht="38.25" customHeight="1">
      <c r="A29" s="91" t="s">
        <v>43</v>
      </c>
      <c r="B29" s="312" t="s">
        <v>55</v>
      </c>
      <c r="C29" s="292">
        <v>5259215.1206840016</v>
      </c>
      <c r="D29" s="274">
        <v>5469583.7255113618</v>
      </c>
      <c r="E29" s="62">
        <v>5688367.0745318169</v>
      </c>
    </row>
    <row r="30" spans="1:5" ht="28.5">
      <c r="A30" s="91" t="s">
        <v>45</v>
      </c>
      <c r="B30" s="312" t="s">
        <v>56</v>
      </c>
      <c r="C30" s="292">
        <v>33705.666564000006</v>
      </c>
      <c r="D30" s="274">
        <v>35053.893226560009</v>
      </c>
      <c r="E30" s="62">
        <v>36456.048955622413</v>
      </c>
    </row>
    <row r="31" spans="1:5" s="74" customFormat="1" ht="15">
      <c r="A31" s="244" t="s">
        <v>57</v>
      </c>
      <c r="B31" s="309" t="s">
        <v>58</v>
      </c>
      <c r="C31" s="294">
        <v>3011229.3566400004</v>
      </c>
      <c r="D31" s="276">
        <v>3131678.5309056006</v>
      </c>
      <c r="E31" s="68">
        <v>3256945.6721418248</v>
      </c>
    </row>
    <row r="32" spans="1:5" s="74" customFormat="1" ht="27" customHeight="1">
      <c r="A32" s="285" t="s">
        <v>59</v>
      </c>
      <c r="B32" s="309" t="s">
        <v>60</v>
      </c>
      <c r="C32" s="294">
        <v>4768727.7624120004</v>
      </c>
      <c r="D32" s="276">
        <v>4959476.8729084805</v>
      </c>
      <c r="E32" s="68">
        <v>5157855.9478248199</v>
      </c>
    </row>
    <row r="33" spans="1:5" s="74" customFormat="1" ht="26.25" customHeight="1">
      <c r="A33" s="63" t="s">
        <v>61</v>
      </c>
      <c r="B33" s="309" t="s">
        <v>62</v>
      </c>
      <c r="C33" s="294">
        <v>194099.747076</v>
      </c>
      <c r="D33" s="276">
        <v>201863.73695904002</v>
      </c>
      <c r="E33" s="68">
        <v>209938.28643740164</v>
      </c>
    </row>
    <row r="34" spans="1:5" ht="24" customHeight="1">
      <c r="A34" s="97"/>
      <c r="B34" s="312" t="s">
        <v>101</v>
      </c>
      <c r="C34" s="295">
        <v>105.9</v>
      </c>
      <c r="D34" s="277">
        <v>106</v>
      </c>
      <c r="E34" s="59">
        <v>106.1</v>
      </c>
    </row>
    <row r="35" spans="1:5" s="52" customFormat="1" ht="37.5" hidden="1" customHeight="1">
      <c r="A35" s="97" t="s">
        <v>63</v>
      </c>
      <c r="B35" s="312" t="s">
        <v>64</v>
      </c>
      <c r="C35" s="292">
        <v>779311.47171900014</v>
      </c>
      <c r="D35" s="274">
        <v>826070.16002214013</v>
      </c>
      <c r="E35" s="62">
        <v>876460.43978349061</v>
      </c>
    </row>
    <row r="36" spans="1:5" s="74" customFormat="1" ht="36.75" customHeight="1">
      <c r="A36" s="244" t="s">
        <v>65</v>
      </c>
      <c r="B36" s="313" t="s">
        <v>66</v>
      </c>
      <c r="C36" s="296">
        <v>94356.655371000001</v>
      </c>
      <c r="D36" s="279">
        <v>100018.05469326001</v>
      </c>
      <c r="E36" s="98">
        <v>106119.15602954887</v>
      </c>
    </row>
    <row r="37" spans="1:5" s="74" customFormat="1" ht="28">
      <c r="A37" s="244" t="s">
        <v>67</v>
      </c>
      <c r="B37" s="303" t="s">
        <v>68</v>
      </c>
      <c r="C37" s="289">
        <v>82347849.135667816</v>
      </c>
      <c r="D37" s="271">
        <v>88029858.058472082</v>
      </c>
      <c r="E37" s="66">
        <v>94280441.494737551</v>
      </c>
    </row>
    <row r="38" spans="1:5" ht="15.5">
      <c r="A38" s="91"/>
      <c r="B38" s="304" t="s">
        <v>38</v>
      </c>
      <c r="C38" s="287">
        <v>106.89999346737076</v>
      </c>
      <c r="D38" s="269">
        <v>106.90000890423157</v>
      </c>
      <c r="E38" s="89">
        <v>107.10052654193041</v>
      </c>
    </row>
    <row r="39" spans="1:5" ht="30.75" customHeight="1">
      <c r="A39" s="35"/>
      <c r="B39" s="306" t="s">
        <v>50</v>
      </c>
      <c r="C39" s="291"/>
      <c r="D39" s="273"/>
      <c r="E39" s="61"/>
    </row>
    <row r="40" spans="1:5" ht="15.5">
      <c r="A40" s="91" t="s">
        <v>41</v>
      </c>
      <c r="B40" s="307" t="s">
        <v>69</v>
      </c>
      <c r="C40" s="297">
        <v>81738309.91737555</v>
      </c>
      <c r="D40" s="280">
        <v>87378260.579842851</v>
      </c>
      <c r="E40" s="60">
        <v>93582115.331451982</v>
      </c>
    </row>
    <row r="41" spans="1:5" ht="15.5">
      <c r="A41" s="91" t="s">
        <v>43</v>
      </c>
      <c r="B41" s="307" t="s">
        <v>70</v>
      </c>
      <c r="C41" s="297">
        <v>11098.400643693249</v>
      </c>
      <c r="D41" s="280">
        <v>11864.191276335376</v>
      </c>
      <c r="E41" s="60">
        <v>12706.548619400552</v>
      </c>
    </row>
    <row r="42" spans="1:5" ht="15.5">
      <c r="A42" s="91" t="s">
        <v>45</v>
      </c>
      <c r="B42" s="307" t="s">
        <v>71</v>
      </c>
      <c r="C42" s="297">
        <v>1885.3311402424918</v>
      </c>
      <c r="D42" s="280">
        <v>2015.4191567934745</v>
      </c>
      <c r="E42" s="60">
        <v>2158.5138765714237</v>
      </c>
    </row>
    <row r="43" spans="1:5" ht="15.5">
      <c r="A43" s="35" t="s">
        <v>47</v>
      </c>
      <c r="B43" s="307" t="s">
        <v>72</v>
      </c>
      <c r="C43" s="297">
        <v>596555.48650833964</v>
      </c>
      <c r="D43" s="280">
        <v>637717.86819609709</v>
      </c>
      <c r="E43" s="60">
        <v>683461.10078959167</v>
      </c>
    </row>
    <row r="44" spans="1:5" s="74" customFormat="1" ht="28">
      <c r="A44" s="244">
        <v>5</v>
      </c>
      <c r="B44" s="303" t="s">
        <v>73</v>
      </c>
      <c r="C44" s="289">
        <v>10719452.998327263</v>
      </c>
      <c r="D44" s="271">
        <v>11459096.209696764</v>
      </c>
      <c r="E44" s="66">
        <v>12272761.602649817</v>
      </c>
    </row>
    <row r="45" spans="1:5" ht="15.5">
      <c r="A45" s="91"/>
      <c r="B45" s="304" t="s">
        <v>38</v>
      </c>
      <c r="C45" s="287">
        <v>109.90424272729695</v>
      </c>
      <c r="D45" s="269">
        <v>106.90000890423158</v>
      </c>
      <c r="E45" s="89">
        <v>107.10060704669294</v>
      </c>
    </row>
    <row r="46" spans="1:5" ht="15.5" hidden="1">
      <c r="A46" s="35"/>
      <c r="B46" s="306" t="s">
        <v>50</v>
      </c>
      <c r="C46" s="291"/>
      <c r="D46" s="273"/>
      <c r="E46" s="61"/>
    </row>
    <row r="47" spans="1:5" ht="15.5" hidden="1">
      <c r="A47" s="91" t="s">
        <v>41</v>
      </c>
      <c r="B47" s="307" t="s">
        <v>74</v>
      </c>
      <c r="C47" s="297">
        <v>10625980.289258821</v>
      </c>
      <c r="D47" s="280">
        <v>11359173.875379572</v>
      </c>
      <c r="E47" s="60">
        <v>12165674.993088758</v>
      </c>
    </row>
    <row r="48" spans="1:5" ht="15.5" hidden="1">
      <c r="A48" s="88"/>
      <c r="B48" s="304" t="s">
        <v>75</v>
      </c>
      <c r="C48" s="290">
        <v>13</v>
      </c>
      <c r="D48" s="272">
        <v>13</v>
      </c>
      <c r="E48" s="94">
        <v>13</v>
      </c>
    </row>
    <row r="49" spans="1:5" ht="38.25" customHeight="1">
      <c r="A49" s="91" t="s">
        <v>43</v>
      </c>
      <c r="B49" s="307" t="s">
        <v>76</v>
      </c>
      <c r="C49" s="297">
        <v>3329.5201931079746</v>
      </c>
      <c r="D49" s="280">
        <v>3559.2573829006128</v>
      </c>
      <c r="E49" s="60">
        <v>3811.9645858201652</v>
      </c>
    </row>
    <row r="50" spans="1:5" ht="15.5">
      <c r="A50" s="88"/>
      <c r="B50" s="304" t="s">
        <v>77</v>
      </c>
      <c r="C50" s="290">
        <v>30</v>
      </c>
      <c r="D50" s="272">
        <v>30</v>
      </c>
      <c r="E50" s="94">
        <v>30</v>
      </c>
    </row>
    <row r="51" spans="1:5" ht="15.5">
      <c r="A51" s="91" t="s">
        <v>45</v>
      </c>
      <c r="B51" s="307" t="s">
        <v>78</v>
      </c>
      <c r="C51" s="297">
        <v>659.86589908487213</v>
      </c>
      <c r="D51" s="280">
        <v>705.39670487771605</v>
      </c>
      <c r="E51" s="60">
        <v>755.47985679999829</v>
      </c>
    </row>
    <row r="52" spans="1:5" ht="15.5">
      <c r="A52" s="88"/>
      <c r="B52" s="304" t="s">
        <v>79</v>
      </c>
      <c r="C52" s="290">
        <v>35</v>
      </c>
      <c r="D52" s="272">
        <v>35</v>
      </c>
      <c r="E52" s="94">
        <v>35</v>
      </c>
    </row>
    <row r="53" spans="1:5" ht="15.5">
      <c r="A53" s="35" t="s">
        <v>47</v>
      </c>
      <c r="B53" s="307" t="s">
        <v>80</v>
      </c>
      <c r="C53" s="297">
        <v>89483.322976250944</v>
      </c>
      <c r="D53" s="280">
        <v>95657.68022941456</v>
      </c>
      <c r="E53" s="60">
        <v>102519.16511843874</v>
      </c>
    </row>
    <row r="54" spans="1:5" ht="15.5">
      <c r="A54" s="88"/>
      <c r="B54" s="304" t="s">
        <v>81</v>
      </c>
      <c r="C54" s="290">
        <v>15</v>
      </c>
      <c r="D54" s="272">
        <v>15</v>
      </c>
      <c r="E54" s="94">
        <v>15</v>
      </c>
    </row>
    <row r="55" spans="1:5" s="74" customFormat="1" ht="15">
      <c r="A55" s="63">
        <v>6</v>
      </c>
      <c r="B55" s="314" t="s">
        <v>82</v>
      </c>
      <c r="C55" s="289">
        <v>9572149.9439162966</v>
      </c>
      <c r="D55" s="271">
        <v>10017083.542668523</v>
      </c>
      <c r="E55" s="66">
        <v>10483024.778135395</v>
      </c>
    </row>
    <row r="56" spans="1:5" ht="15.5">
      <c r="A56" s="99"/>
      <c r="B56" s="304" t="s">
        <v>38</v>
      </c>
      <c r="C56" s="287">
        <v>107.56802288143149</v>
      </c>
      <c r="D56" s="269">
        <v>104.64820966406832</v>
      </c>
      <c r="E56" s="89">
        <v>104.65146600287559</v>
      </c>
    </row>
    <row r="57" spans="1:5" ht="15.5">
      <c r="A57" s="100"/>
      <c r="B57" s="304" t="s">
        <v>83</v>
      </c>
      <c r="C57" s="298">
        <v>89.296999999999997</v>
      </c>
      <c r="D57" s="281">
        <v>87.415999999999997</v>
      </c>
      <c r="E57" s="101">
        <v>85.417000000000002</v>
      </c>
    </row>
    <row r="58" spans="1:5" ht="15.5" hidden="1">
      <c r="A58" s="100"/>
      <c r="B58" s="304" t="s">
        <v>84</v>
      </c>
      <c r="C58" s="299"/>
      <c r="D58" s="282"/>
      <c r="E58" s="102"/>
    </row>
    <row r="59" spans="1:5" ht="15.5">
      <c r="A59" s="88"/>
      <c r="B59" s="304" t="s">
        <v>85</v>
      </c>
      <c r="C59" s="290">
        <v>16.390892244955918</v>
      </c>
      <c r="D59" s="272">
        <v>16.0456256815466</v>
      </c>
      <c r="E59" s="94">
        <v>15.678788813264308</v>
      </c>
    </row>
    <row r="60" spans="1:5" ht="15.5">
      <c r="A60" s="88"/>
      <c r="B60" s="304" t="s">
        <v>86</v>
      </c>
      <c r="C60" s="290">
        <v>9.5310849539680031</v>
      </c>
      <c r="D60" s="272">
        <v>9.3303170580878074</v>
      </c>
      <c r="E60" s="94">
        <v>9.1170063179771201</v>
      </c>
    </row>
    <row r="61" spans="1:5" s="75" customFormat="1" ht="29.25" customHeight="1">
      <c r="A61" s="92">
        <v>7</v>
      </c>
      <c r="B61" s="308" t="s">
        <v>87</v>
      </c>
      <c r="C61" s="294">
        <v>15000</v>
      </c>
      <c r="D61" s="276">
        <v>15000</v>
      </c>
      <c r="E61" s="68">
        <v>15000</v>
      </c>
    </row>
    <row r="62" spans="1:5" s="52" customFormat="1" ht="26.25" customHeight="1">
      <c r="A62" s="35"/>
      <c r="B62" s="315" t="s">
        <v>88</v>
      </c>
      <c r="C62" s="300">
        <v>0.25990111973520202</v>
      </c>
      <c r="D62" s="283">
        <v>0.25990111973520202</v>
      </c>
      <c r="E62" s="64">
        <v>0.25990111973520202</v>
      </c>
    </row>
    <row r="63" spans="1:5" s="75" customFormat="1" ht="29.25" customHeight="1">
      <c r="A63" s="65">
        <v>8</v>
      </c>
      <c r="B63" s="66" t="s">
        <v>89</v>
      </c>
      <c r="C63" s="289">
        <v>9587149.9439162966</v>
      </c>
      <c r="D63" s="271">
        <v>10032083.542668523</v>
      </c>
      <c r="E63" s="66">
        <v>10498024.778135395</v>
      </c>
    </row>
    <row r="64" spans="1:5" s="52" customFormat="1" ht="26.25" hidden="1" customHeight="1">
      <c r="A64" s="88"/>
      <c r="B64" s="304" t="s">
        <v>90</v>
      </c>
      <c r="C64" s="287">
        <v>106.00921712827646</v>
      </c>
      <c r="D64" s="269">
        <v>104.6409371017981</v>
      </c>
      <c r="E64" s="89">
        <v>104.64451111760711</v>
      </c>
    </row>
    <row r="65" spans="1:5" s="52" customFormat="1" ht="29.25" hidden="1" customHeight="1">
      <c r="A65" s="73"/>
      <c r="B65" s="316" t="s">
        <v>85</v>
      </c>
      <c r="C65" s="301">
        <v>16.416577528315965</v>
      </c>
      <c r="D65" s="284">
        <v>16.069653072772596</v>
      </c>
      <c r="E65" s="103">
        <v>15.701223352643581</v>
      </c>
    </row>
    <row r="66" spans="1:5" s="52" customFormat="1" ht="26.25" customHeight="1">
      <c r="A66" s="73">
        <v>9</v>
      </c>
      <c r="B66" s="317" t="s">
        <v>91</v>
      </c>
      <c r="C66" s="301">
        <v>101</v>
      </c>
      <c r="D66" s="284">
        <v>101</v>
      </c>
      <c r="E66" s="103">
        <v>101</v>
      </c>
    </row>
    <row r="67" spans="1:5" s="75" customFormat="1" ht="29.25" customHeight="1">
      <c r="A67" s="65">
        <v>10</v>
      </c>
      <c r="B67" s="66" t="s">
        <v>92</v>
      </c>
      <c r="C67" s="289">
        <v>9683000.4433554597</v>
      </c>
      <c r="D67" s="271">
        <v>10132400.378095208</v>
      </c>
      <c r="E67" s="66">
        <v>10603000.025916748</v>
      </c>
    </row>
    <row r="68" spans="1:5" s="52" customFormat="1" ht="26.25" hidden="1" customHeight="1">
      <c r="A68" s="72"/>
      <c r="B68" s="318" t="s">
        <v>90</v>
      </c>
      <c r="C68" s="287">
        <v>103.9506272419132</v>
      </c>
      <c r="D68" s="269">
        <v>104.64112273224286</v>
      </c>
      <c r="E68" s="89">
        <v>104.64450308180587</v>
      </c>
    </row>
    <row r="69" spans="1:5" s="52" customFormat="1" ht="15.5" hidden="1">
      <c r="A69" s="73"/>
      <c r="B69" s="316" t="s">
        <v>85</v>
      </c>
      <c r="C69" s="301">
        <v>16.58070734420242</v>
      </c>
      <c r="D69" s="284">
        <v>16.230343196195996</v>
      </c>
      <c r="E69" s="103">
        <v>15.858228107990222</v>
      </c>
    </row>
    <row r="70" spans="1:5" ht="18.75" customHeight="1">
      <c r="A70" s="67"/>
      <c r="B70" s="319" t="s">
        <v>93</v>
      </c>
      <c r="C70" s="294">
        <v>5637000.161638123</v>
      </c>
      <c r="D70" s="276">
        <v>5900000.1440555733</v>
      </c>
      <c r="E70" s="68">
        <v>6269999.7147293594</v>
      </c>
    </row>
    <row r="71" spans="1:5" ht="18.75" customHeight="1" thickBot="1">
      <c r="A71" s="69"/>
      <c r="B71" s="320" t="s">
        <v>94</v>
      </c>
      <c r="C71" s="302">
        <v>2508000</v>
      </c>
      <c r="D71" s="70">
        <v>2600000</v>
      </c>
      <c r="E71" s="71">
        <v>2700000</v>
      </c>
    </row>
  </sheetData>
  <mergeCells count="8">
    <mergeCell ref="C1:E1"/>
    <mergeCell ref="A2:E2"/>
    <mergeCell ref="A3:E3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topLeftCell="H1" workbookViewId="0">
      <selection activeCell="J10" sqref="J10"/>
    </sheetView>
  </sheetViews>
  <sheetFormatPr defaultRowHeight="12.5"/>
  <cols>
    <col min="1" max="1" width="32.26953125" customWidth="1"/>
    <col min="2" max="2" width="11.90625" customWidth="1"/>
    <col min="3" max="20" width="16.81640625" customWidth="1"/>
  </cols>
  <sheetData>
    <row r="1" spans="1:20" ht="83.5" customHeight="1">
      <c r="L1" s="537"/>
      <c r="M1" s="537"/>
      <c r="N1" s="537"/>
      <c r="R1" s="537" t="s">
        <v>289</v>
      </c>
      <c r="S1" s="537"/>
      <c r="T1" s="537"/>
    </row>
    <row r="2" spans="1:20" ht="25">
      <c r="A2" s="539" t="s">
        <v>33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539"/>
      <c r="N2" s="539"/>
      <c r="O2" s="214"/>
      <c r="P2" s="214"/>
      <c r="Q2" s="214"/>
      <c r="R2" s="214"/>
      <c r="S2" s="214"/>
      <c r="T2" s="214"/>
    </row>
    <row r="3" spans="1:20" ht="25.5" customHeight="1" thickBot="1">
      <c r="A3" s="540" t="s">
        <v>275</v>
      </c>
      <c r="B3" s="540"/>
      <c r="C3" s="540"/>
      <c r="D3" s="540"/>
      <c r="E3" s="540"/>
      <c r="F3" s="540"/>
      <c r="G3" s="540"/>
      <c r="H3" s="540"/>
      <c r="I3" s="540"/>
      <c r="J3" s="540"/>
      <c r="K3" s="540"/>
      <c r="L3" s="540"/>
      <c r="M3" s="540"/>
      <c r="N3" s="540"/>
      <c r="O3" s="215"/>
      <c r="P3" s="215"/>
      <c r="Q3" s="215"/>
      <c r="R3" s="215"/>
      <c r="S3" s="538" t="s">
        <v>293</v>
      </c>
      <c r="T3" s="538"/>
    </row>
    <row r="4" spans="1:20" s="182" customFormat="1" ht="23.25" customHeight="1">
      <c r="A4" s="541" t="s">
        <v>102</v>
      </c>
      <c r="B4" s="543" t="s">
        <v>103</v>
      </c>
      <c r="C4" s="545" t="s">
        <v>104</v>
      </c>
      <c r="D4" s="545"/>
      <c r="E4" s="545"/>
      <c r="F4" s="545"/>
      <c r="G4" s="545"/>
      <c r="H4" s="546"/>
      <c r="I4" s="547" t="s">
        <v>105</v>
      </c>
      <c r="J4" s="545"/>
      <c r="K4" s="545"/>
      <c r="L4" s="545"/>
      <c r="M4" s="545"/>
      <c r="N4" s="546"/>
      <c r="O4" s="547" t="s">
        <v>276</v>
      </c>
      <c r="P4" s="545"/>
      <c r="Q4" s="545"/>
      <c r="R4" s="545"/>
      <c r="S4" s="545"/>
      <c r="T4" s="546"/>
    </row>
    <row r="5" spans="1:20" s="183" customFormat="1" ht="21" customHeight="1">
      <c r="A5" s="542"/>
      <c r="B5" s="544"/>
      <c r="C5" s="548" t="s">
        <v>106</v>
      </c>
      <c r="D5" s="548"/>
      <c r="E5" s="548"/>
      <c r="F5" s="548"/>
      <c r="G5" s="549" t="s">
        <v>107</v>
      </c>
      <c r="H5" s="550" t="s">
        <v>108</v>
      </c>
      <c r="I5" s="551" t="s">
        <v>106</v>
      </c>
      <c r="J5" s="548"/>
      <c r="K5" s="548"/>
      <c r="L5" s="548"/>
      <c r="M5" s="549" t="s">
        <v>107</v>
      </c>
      <c r="N5" s="550" t="s">
        <v>108</v>
      </c>
      <c r="O5" s="552" t="s">
        <v>109</v>
      </c>
      <c r="P5" s="553"/>
      <c r="Q5" s="553"/>
      <c r="R5" s="553"/>
      <c r="S5" s="549" t="s">
        <v>107</v>
      </c>
      <c r="T5" s="550" t="s">
        <v>108</v>
      </c>
    </row>
    <row r="6" spans="1:20" s="182" customFormat="1" ht="62">
      <c r="A6" s="542"/>
      <c r="B6" s="544"/>
      <c r="C6" s="326" t="s">
        <v>110</v>
      </c>
      <c r="D6" s="326" t="s">
        <v>111</v>
      </c>
      <c r="E6" s="326" t="s">
        <v>112</v>
      </c>
      <c r="F6" s="326" t="s">
        <v>113</v>
      </c>
      <c r="G6" s="549"/>
      <c r="H6" s="550"/>
      <c r="I6" s="341" t="s">
        <v>110</v>
      </c>
      <c r="J6" s="326" t="s">
        <v>111</v>
      </c>
      <c r="K6" s="326" t="s">
        <v>112</v>
      </c>
      <c r="L6" s="326" t="s">
        <v>113</v>
      </c>
      <c r="M6" s="549"/>
      <c r="N6" s="550"/>
      <c r="O6" s="341" t="s">
        <v>110</v>
      </c>
      <c r="P6" s="326" t="s">
        <v>111</v>
      </c>
      <c r="Q6" s="326" t="s">
        <v>112</v>
      </c>
      <c r="R6" s="326" t="s">
        <v>113</v>
      </c>
      <c r="S6" s="549"/>
      <c r="T6" s="550"/>
    </row>
    <row r="7" spans="1:20" s="182" customFormat="1" ht="36">
      <c r="A7" s="234" t="s">
        <v>114</v>
      </c>
      <c r="B7" s="327" t="s">
        <v>115</v>
      </c>
      <c r="C7" s="328">
        <v>1440.8</v>
      </c>
      <c r="D7" s="329">
        <v>186</v>
      </c>
      <c r="E7" s="329">
        <v>954.7</v>
      </c>
      <c r="F7" s="329">
        <v>836</v>
      </c>
      <c r="G7" s="329">
        <v>10</v>
      </c>
      <c r="H7" s="213">
        <v>2453</v>
      </c>
      <c r="I7" s="342">
        <v>1490.8</v>
      </c>
      <c r="J7" s="329">
        <v>186</v>
      </c>
      <c r="K7" s="329">
        <v>954.7</v>
      </c>
      <c r="L7" s="329">
        <v>836</v>
      </c>
      <c r="M7" s="329">
        <v>9</v>
      </c>
      <c r="N7" s="213">
        <v>2467</v>
      </c>
      <c r="O7" s="342">
        <v>1500</v>
      </c>
      <c r="P7" s="329">
        <v>190</v>
      </c>
      <c r="Q7" s="329">
        <v>965</v>
      </c>
      <c r="R7" s="329">
        <v>840</v>
      </c>
      <c r="S7" s="329">
        <v>11</v>
      </c>
      <c r="T7" s="213">
        <v>2480</v>
      </c>
    </row>
    <row r="8" spans="1:20" s="80" customFormat="1" ht="54">
      <c r="A8" s="234" t="s">
        <v>116</v>
      </c>
      <c r="B8" s="327" t="s">
        <v>115</v>
      </c>
      <c r="C8" s="330"/>
      <c r="D8" s="330"/>
      <c r="E8" s="330"/>
      <c r="F8" s="330"/>
      <c r="G8" s="330"/>
      <c r="H8" s="76">
        <v>2256.7600000000002</v>
      </c>
      <c r="I8" s="346"/>
      <c r="J8" s="331"/>
      <c r="K8" s="331"/>
      <c r="L8" s="331"/>
      <c r="M8" s="331"/>
      <c r="N8" s="184">
        <v>2269.64</v>
      </c>
      <c r="O8" s="343"/>
      <c r="P8" s="330"/>
      <c r="Q8" s="330"/>
      <c r="R8" s="330"/>
      <c r="S8" s="330"/>
      <c r="T8" s="184">
        <v>2281.6</v>
      </c>
    </row>
    <row r="9" spans="1:20" s="80" customFormat="1" ht="31.5">
      <c r="A9" s="235" t="s">
        <v>117</v>
      </c>
      <c r="B9" s="332" t="s">
        <v>118</v>
      </c>
      <c r="C9" s="330">
        <v>47</v>
      </c>
      <c r="D9" s="330">
        <v>47</v>
      </c>
      <c r="E9" s="330">
        <v>35</v>
      </c>
      <c r="F9" s="330">
        <v>35</v>
      </c>
      <c r="G9" s="330">
        <v>26</v>
      </c>
      <c r="H9" s="76">
        <v>26</v>
      </c>
      <c r="I9" s="343">
        <v>47</v>
      </c>
      <c r="J9" s="330">
        <v>47</v>
      </c>
      <c r="K9" s="330">
        <v>35</v>
      </c>
      <c r="L9" s="330">
        <v>35</v>
      </c>
      <c r="M9" s="330">
        <v>26</v>
      </c>
      <c r="N9" s="76">
        <v>26</v>
      </c>
      <c r="O9" s="343">
        <v>47</v>
      </c>
      <c r="P9" s="330">
        <v>47</v>
      </c>
      <c r="Q9" s="330">
        <v>35</v>
      </c>
      <c r="R9" s="330">
        <v>35</v>
      </c>
      <c r="S9" s="330">
        <v>26</v>
      </c>
      <c r="T9" s="76">
        <v>26</v>
      </c>
    </row>
    <row r="10" spans="1:20" s="80" customFormat="1" ht="72">
      <c r="A10" s="235" t="s">
        <v>233</v>
      </c>
      <c r="B10" s="332" t="s">
        <v>118</v>
      </c>
      <c r="C10" s="330" t="s">
        <v>232</v>
      </c>
      <c r="D10" s="330" t="s">
        <v>232</v>
      </c>
      <c r="E10" s="330" t="s">
        <v>232</v>
      </c>
      <c r="F10" s="330"/>
      <c r="G10" s="330"/>
      <c r="H10" s="76"/>
      <c r="I10" s="343" t="s">
        <v>235</v>
      </c>
      <c r="J10" s="330" t="s">
        <v>235</v>
      </c>
      <c r="K10" s="330" t="s">
        <v>235</v>
      </c>
      <c r="L10" s="331"/>
      <c r="M10" s="331"/>
      <c r="N10" s="82"/>
      <c r="O10" s="343" t="s">
        <v>235</v>
      </c>
      <c r="P10" s="330" t="s">
        <v>235</v>
      </c>
      <c r="Q10" s="330" t="s">
        <v>235</v>
      </c>
      <c r="R10" s="331"/>
      <c r="S10" s="331"/>
      <c r="T10" s="82"/>
    </row>
    <row r="11" spans="1:20" s="80" customFormat="1" ht="41.25" customHeight="1">
      <c r="A11" s="236" t="s">
        <v>119</v>
      </c>
      <c r="B11" s="332" t="s">
        <v>118</v>
      </c>
      <c r="C11" s="330">
        <v>12</v>
      </c>
      <c r="D11" s="330">
        <v>12</v>
      </c>
      <c r="E11" s="330">
        <v>1</v>
      </c>
      <c r="F11" s="330">
        <v>35</v>
      </c>
      <c r="G11" s="330">
        <v>26</v>
      </c>
      <c r="H11" s="76">
        <v>26</v>
      </c>
      <c r="I11" s="343">
        <v>12</v>
      </c>
      <c r="J11" s="330">
        <v>12</v>
      </c>
      <c r="K11" s="330">
        <v>1</v>
      </c>
      <c r="L11" s="330">
        <v>35</v>
      </c>
      <c r="M11" s="330">
        <v>26</v>
      </c>
      <c r="N11" s="76">
        <v>26</v>
      </c>
      <c r="O11" s="343">
        <v>12</v>
      </c>
      <c r="P11" s="330">
        <v>12</v>
      </c>
      <c r="Q11" s="330">
        <v>1</v>
      </c>
      <c r="R11" s="330">
        <v>35</v>
      </c>
      <c r="S11" s="330">
        <v>26</v>
      </c>
      <c r="T11" s="76">
        <v>26</v>
      </c>
    </row>
    <row r="12" spans="1:20" s="80" customFormat="1" ht="25.5" customHeight="1">
      <c r="A12" s="237" t="s">
        <v>120</v>
      </c>
      <c r="B12" s="333" t="s">
        <v>121</v>
      </c>
      <c r="C12" s="334">
        <f>C7*10*C11</f>
        <v>172896</v>
      </c>
      <c r="D12" s="334">
        <f t="shared" ref="D12:G12" si="0">D7*10*D11</f>
        <v>22320</v>
      </c>
      <c r="E12" s="334">
        <f t="shared" si="0"/>
        <v>9547</v>
      </c>
      <c r="F12" s="334">
        <f t="shared" si="0"/>
        <v>292600</v>
      </c>
      <c r="G12" s="334">
        <f t="shared" si="0"/>
        <v>2600</v>
      </c>
      <c r="H12" s="77">
        <f>H8*10*H11</f>
        <v>586757.60000000009</v>
      </c>
      <c r="I12" s="344">
        <f>I7*10*I11</f>
        <v>178896</v>
      </c>
      <c r="J12" s="334">
        <f t="shared" ref="J12:M12" si="1">J7*10*J11</f>
        <v>22320</v>
      </c>
      <c r="K12" s="334">
        <f t="shared" si="1"/>
        <v>9547</v>
      </c>
      <c r="L12" s="334">
        <f t="shared" si="1"/>
        <v>292600</v>
      </c>
      <c r="M12" s="334">
        <f t="shared" si="1"/>
        <v>2340</v>
      </c>
      <c r="N12" s="77">
        <f>N8*10*N11</f>
        <v>590106.39999999991</v>
      </c>
      <c r="O12" s="344">
        <f>O7*10*O11</f>
        <v>180000</v>
      </c>
      <c r="P12" s="334">
        <f t="shared" ref="P12:S12" si="2">P7*10*P11</f>
        <v>22800</v>
      </c>
      <c r="Q12" s="334">
        <f t="shared" si="2"/>
        <v>9650</v>
      </c>
      <c r="R12" s="334">
        <f t="shared" si="2"/>
        <v>294000</v>
      </c>
      <c r="S12" s="334">
        <f t="shared" si="2"/>
        <v>2860</v>
      </c>
      <c r="T12" s="77">
        <f>T8*10*T11</f>
        <v>593216</v>
      </c>
    </row>
    <row r="13" spans="1:20" s="182" customFormat="1" ht="36">
      <c r="A13" s="236" t="s">
        <v>122</v>
      </c>
      <c r="B13" s="335" t="s">
        <v>1</v>
      </c>
      <c r="C13" s="336">
        <v>100</v>
      </c>
      <c r="D13" s="336">
        <v>100</v>
      </c>
      <c r="E13" s="336">
        <v>100</v>
      </c>
      <c r="F13" s="336">
        <v>100.9</v>
      </c>
      <c r="G13" s="336">
        <v>100</v>
      </c>
      <c r="H13" s="78">
        <v>100</v>
      </c>
      <c r="I13" s="345">
        <v>100</v>
      </c>
      <c r="J13" s="336">
        <v>100</v>
      </c>
      <c r="K13" s="336">
        <v>100</v>
      </c>
      <c r="L13" s="336">
        <v>100.56</v>
      </c>
      <c r="M13" s="336">
        <v>106.85</v>
      </c>
      <c r="N13" s="78">
        <v>100</v>
      </c>
      <c r="O13" s="345">
        <v>100</v>
      </c>
      <c r="P13" s="336">
        <v>100</v>
      </c>
      <c r="Q13" s="336">
        <v>100</v>
      </c>
      <c r="R13" s="336">
        <v>101.21</v>
      </c>
      <c r="S13" s="336">
        <v>101.4</v>
      </c>
      <c r="T13" s="78">
        <v>100</v>
      </c>
    </row>
    <row r="14" spans="1:20" s="80" customFormat="1" ht="36">
      <c r="A14" s="238" t="s">
        <v>123</v>
      </c>
      <c r="B14" s="337" t="s">
        <v>121</v>
      </c>
      <c r="C14" s="336">
        <f>C12*C13/100</f>
        <v>172896</v>
      </c>
      <c r="D14" s="336">
        <f t="shared" ref="D14:H14" si="3">D12*D13/100</f>
        <v>22320</v>
      </c>
      <c r="E14" s="336">
        <f t="shared" si="3"/>
        <v>9547</v>
      </c>
      <c r="F14" s="336">
        <f>F12*F13/100+3.6</f>
        <v>295237</v>
      </c>
      <c r="G14" s="336">
        <f t="shared" si="3"/>
        <v>2600</v>
      </c>
      <c r="H14" s="78">
        <f t="shared" si="3"/>
        <v>586757.60000000009</v>
      </c>
      <c r="I14" s="345">
        <f>I12*I13/100</f>
        <v>178896</v>
      </c>
      <c r="J14" s="336">
        <f t="shared" ref="J14:K14" si="4">J12*J13/100</f>
        <v>22320</v>
      </c>
      <c r="K14" s="336">
        <f t="shared" si="4"/>
        <v>9547</v>
      </c>
      <c r="L14" s="336">
        <f>L12*L13/100-1.6</f>
        <v>294236.96000000002</v>
      </c>
      <c r="M14" s="336">
        <f>M12*M13/100-0.3</f>
        <v>2499.9899999999998</v>
      </c>
      <c r="N14" s="78">
        <f>N12*N13/100-0.4</f>
        <v>590105.99999999988</v>
      </c>
      <c r="O14" s="345">
        <f>O12*O13/100</f>
        <v>180000</v>
      </c>
      <c r="P14" s="336">
        <f t="shared" ref="P14:T14" si="5">P12*P13/100</f>
        <v>22800</v>
      </c>
      <c r="Q14" s="336">
        <f t="shared" si="5"/>
        <v>9650</v>
      </c>
      <c r="R14" s="336">
        <f>R12*R13/100-7.4</f>
        <v>297550</v>
      </c>
      <c r="S14" s="336">
        <f t="shared" si="5"/>
        <v>2900.04</v>
      </c>
      <c r="T14" s="78">
        <f t="shared" si="5"/>
        <v>593216</v>
      </c>
    </row>
    <row r="15" spans="1:20" s="80" customFormat="1" ht="54">
      <c r="A15" s="239" t="s">
        <v>124</v>
      </c>
      <c r="B15" s="338"/>
      <c r="C15" s="558"/>
      <c r="D15" s="558"/>
      <c r="E15" s="558"/>
      <c r="F15" s="558"/>
      <c r="G15" s="558"/>
      <c r="H15" s="79">
        <v>6757.6</v>
      </c>
      <c r="I15" s="559"/>
      <c r="J15" s="558"/>
      <c r="K15" s="558"/>
      <c r="L15" s="558"/>
      <c r="M15" s="558"/>
      <c r="N15" s="79">
        <v>106</v>
      </c>
      <c r="O15" s="559"/>
      <c r="P15" s="558"/>
      <c r="Q15" s="558"/>
      <c r="R15" s="558"/>
      <c r="S15" s="558"/>
      <c r="T15" s="79">
        <v>216</v>
      </c>
    </row>
    <row r="16" spans="1:20" s="80" customFormat="1" ht="54" hidden="1">
      <c r="A16" s="238" t="s">
        <v>234</v>
      </c>
      <c r="B16" s="337"/>
      <c r="C16" s="560"/>
      <c r="D16" s="560"/>
      <c r="E16" s="560"/>
      <c r="F16" s="560"/>
      <c r="G16" s="336"/>
      <c r="H16" s="78"/>
      <c r="I16" s="561"/>
      <c r="J16" s="560"/>
      <c r="K16" s="560"/>
      <c r="L16" s="560"/>
      <c r="M16" s="560"/>
      <c r="N16" s="78"/>
      <c r="O16" s="561"/>
      <c r="P16" s="560"/>
      <c r="Q16" s="560"/>
      <c r="R16" s="560"/>
      <c r="S16" s="560"/>
      <c r="T16" s="78"/>
    </row>
    <row r="17" spans="1:20" s="80" customFormat="1" ht="36">
      <c r="A17" s="240" t="s">
        <v>125</v>
      </c>
      <c r="B17" s="335" t="s">
        <v>1</v>
      </c>
      <c r="C17" s="336">
        <v>100</v>
      </c>
      <c r="D17" s="336">
        <v>100</v>
      </c>
      <c r="E17" s="336">
        <v>100</v>
      </c>
      <c r="F17" s="336">
        <v>100</v>
      </c>
      <c r="G17" s="336">
        <v>100</v>
      </c>
      <c r="H17" s="78">
        <v>100</v>
      </c>
      <c r="I17" s="345">
        <v>100</v>
      </c>
      <c r="J17" s="336">
        <v>100</v>
      </c>
      <c r="K17" s="336">
        <v>100</v>
      </c>
      <c r="L17" s="336">
        <v>100</v>
      </c>
      <c r="M17" s="336">
        <v>100</v>
      </c>
      <c r="N17" s="78">
        <v>100</v>
      </c>
      <c r="O17" s="345">
        <v>100</v>
      </c>
      <c r="P17" s="336">
        <v>100</v>
      </c>
      <c r="Q17" s="336">
        <v>100</v>
      </c>
      <c r="R17" s="336">
        <v>100</v>
      </c>
      <c r="S17" s="336">
        <v>100</v>
      </c>
      <c r="T17" s="78">
        <v>100</v>
      </c>
    </row>
    <row r="18" spans="1:20" s="80" customFormat="1" ht="54">
      <c r="A18" s="240" t="s">
        <v>126</v>
      </c>
      <c r="B18" s="337" t="s">
        <v>121</v>
      </c>
      <c r="C18" s="336">
        <f>C14*C17/100-C15</f>
        <v>172896</v>
      </c>
      <c r="D18" s="336">
        <f t="shared" ref="D18:G18" si="6">D14*D17/100-D15</f>
        <v>22320</v>
      </c>
      <c r="E18" s="336">
        <f t="shared" si="6"/>
        <v>9547</v>
      </c>
      <c r="F18" s="336">
        <f>F14*F17/100-F15</f>
        <v>295237</v>
      </c>
      <c r="G18" s="336">
        <f t="shared" si="6"/>
        <v>2600</v>
      </c>
      <c r="H18" s="78">
        <f>H14-H15</f>
        <v>580000.00000000012</v>
      </c>
      <c r="I18" s="345">
        <f>I14*I17/100-I15</f>
        <v>178896</v>
      </c>
      <c r="J18" s="336">
        <f t="shared" ref="J18:M18" si="7">J14*J17/100-J15</f>
        <v>22320</v>
      </c>
      <c r="K18" s="336">
        <f t="shared" si="7"/>
        <v>9547</v>
      </c>
      <c r="L18" s="336">
        <f t="shared" si="7"/>
        <v>294236.96000000002</v>
      </c>
      <c r="M18" s="336">
        <f t="shared" si="7"/>
        <v>2499.9899999999998</v>
      </c>
      <c r="N18" s="78">
        <f t="shared" ref="N18" si="8">N14-N15</f>
        <v>589999.99999999988</v>
      </c>
      <c r="O18" s="345">
        <f>O14*O17/100-O15</f>
        <v>180000</v>
      </c>
      <c r="P18" s="336">
        <f t="shared" ref="P18:S18" si="9">P14*P17/100-P15</f>
        <v>22800</v>
      </c>
      <c r="Q18" s="336">
        <f t="shared" si="9"/>
        <v>9650</v>
      </c>
      <c r="R18" s="336">
        <f t="shared" si="9"/>
        <v>297550</v>
      </c>
      <c r="S18" s="336">
        <f t="shared" si="9"/>
        <v>2900.04</v>
      </c>
      <c r="T18" s="78">
        <f t="shared" ref="T18" si="10">T14-T15</f>
        <v>593000</v>
      </c>
    </row>
    <row r="19" spans="1:20" s="80" customFormat="1" ht="20.5" hidden="1">
      <c r="A19" s="241"/>
      <c r="B19" s="339"/>
      <c r="C19" s="554">
        <f>SUM(C18:F18)</f>
        <v>500000</v>
      </c>
      <c r="D19" s="554"/>
      <c r="E19" s="554"/>
      <c r="F19" s="554"/>
      <c r="G19" s="329"/>
      <c r="H19" s="213"/>
      <c r="I19" s="555">
        <f>SUM(I18:L18)</f>
        <v>504999.96</v>
      </c>
      <c r="J19" s="554"/>
      <c r="K19" s="554"/>
      <c r="L19" s="554"/>
      <c r="M19" s="329"/>
      <c r="N19" s="213"/>
      <c r="O19" s="555">
        <f>SUM(O18:R18)</f>
        <v>510000</v>
      </c>
      <c r="P19" s="554"/>
      <c r="Q19" s="554"/>
      <c r="R19" s="554"/>
      <c r="S19" s="329"/>
      <c r="T19" s="213"/>
    </row>
    <row r="20" spans="1:20" s="81" customFormat="1" ht="91" thickBot="1">
      <c r="A20" s="242" t="s">
        <v>127</v>
      </c>
      <c r="B20" s="340" t="s">
        <v>121</v>
      </c>
      <c r="C20" s="556">
        <v>500000</v>
      </c>
      <c r="D20" s="556"/>
      <c r="E20" s="556"/>
      <c r="F20" s="556"/>
      <c r="G20" s="185">
        <f>+G18</f>
        <v>2600</v>
      </c>
      <c r="H20" s="186">
        <v>580000</v>
      </c>
      <c r="I20" s="557">
        <v>505000</v>
      </c>
      <c r="J20" s="556"/>
      <c r="K20" s="556"/>
      <c r="L20" s="556"/>
      <c r="M20" s="185">
        <v>2500</v>
      </c>
      <c r="N20" s="186">
        <v>590000</v>
      </c>
      <c r="O20" s="557">
        <v>510000</v>
      </c>
      <c r="P20" s="556"/>
      <c r="Q20" s="556"/>
      <c r="R20" s="556"/>
      <c r="S20" s="185">
        <v>2900</v>
      </c>
      <c r="T20" s="186">
        <v>593000</v>
      </c>
    </row>
    <row r="21" spans="1:20" s="80" customFormat="1"/>
    <row r="22" spans="1:20" s="80" customFormat="1"/>
    <row r="23" spans="1:20" s="80" customFormat="1"/>
    <row r="24" spans="1:20" s="80" customFormat="1"/>
    <row r="25" spans="1:20" s="80" customFormat="1"/>
    <row r="26" spans="1:20" s="80" customFormat="1"/>
    <row r="27" spans="1:20" s="80" customFormat="1"/>
    <row r="28" spans="1:20" s="80" customFormat="1"/>
  </sheetData>
  <mergeCells count="31">
    <mergeCell ref="C15:G15"/>
    <mergeCell ref="I15:M15"/>
    <mergeCell ref="O15:S15"/>
    <mergeCell ref="C16:F16"/>
    <mergeCell ref="I16:M16"/>
    <mergeCell ref="O16:S16"/>
    <mergeCell ref="C19:F19"/>
    <mergeCell ref="I19:L19"/>
    <mergeCell ref="O19:R19"/>
    <mergeCell ref="C20:F20"/>
    <mergeCell ref="I20:L20"/>
    <mergeCell ref="O20:R20"/>
    <mergeCell ref="A4:A6"/>
    <mergeCell ref="B4:B6"/>
    <mergeCell ref="C4:H4"/>
    <mergeCell ref="I4:N4"/>
    <mergeCell ref="O4:T4"/>
    <mergeCell ref="C5:F5"/>
    <mergeCell ref="G5:G6"/>
    <mergeCell ref="T5:T6"/>
    <mergeCell ref="H5:H6"/>
    <mergeCell ref="I5:L5"/>
    <mergeCell ref="M5:M6"/>
    <mergeCell ref="N5:N6"/>
    <mergeCell ref="O5:R5"/>
    <mergeCell ref="S5:S6"/>
    <mergeCell ref="L1:N1"/>
    <mergeCell ref="R1:T1"/>
    <mergeCell ref="S3:T3"/>
    <mergeCell ref="A2:N2"/>
    <mergeCell ref="A3:N3"/>
  </mergeCells>
  <pageMargins left="0.39370078740157483" right="0.39370078740157483" top="0.74803149606299213" bottom="0.74803149606299213" header="0.31496062992125984" footer="0.31496062992125984"/>
  <pageSetup paperSize="9" scale="4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2"/>
  <sheetViews>
    <sheetView workbookViewId="0">
      <selection activeCell="A13" sqref="A13"/>
    </sheetView>
  </sheetViews>
  <sheetFormatPr defaultColWidth="8.81640625" defaultRowHeight="15.5"/>
  <cols>
    <col min="1" max="1" width="78.54296875" style="105" customWidth="1"/>
    <col min="2" max="4" width="15.7265625" style="84" customWidth="1"/>
    <col min="5" max="16384" width="8.81640625" style="105"/>
  </cols>
  <sheetData>
    <row r="1" spans="1:4" ht="89" customHeight="1">
      <c r="A1" s="104"/>
      <c r="B1" s="564" t="s">
        <v>290</v>
      </c>
      <c r="C1" s="564"/>
      <c r="D1" s="564"/>
    </row>
    <row r="2" spans="1:4" ht="22.5" customHeight="1">
      <c r="A2" s="562" t="s">
        <v>128</v>
      </c>
      <c r="B2" s="562"/>
      <c r="C2" s="562"/>
      <c r="D2" s="562"/>
    </row>
    <row r="3" spans="1:4" ht="36" customHeight="1">
      <c r="A3" s="563" t="s">
        <v>143</v>
      </c>
      <c r="B3" s="563"/>
      <c r="C3" s="563"/>
      <c r="D3" s="563"/>
    </row>
    <row r="4" spans="1:4" ht="21" customHeight="1" thickBot="1">
      <c r="A4" s="106"/>
      <c r="B4" s="83"/>
      <c r="C4" s="83"/>
      <c r="D4" s="57" t="s">
        <v>293</v>
      </c>
    </row>
    <row r="5" spans="1:4" ht="35.15" customHeight="1" thickBot="1">
      <c r="A5" s="401" t="s">
        <v>129</v>
      </c>
      <c r="B5" s="402" t="s">
        <v>26</v>
      </c>
      <c r="C5" s="107" t="s">
        <v>27</v>
      </c>
      <c r="D5" s="108" t="s">
        <v>30</v>
      </c>
    </row>
    <row r="6" spans="1:4" s="109" customFormat="1" ht="33">
      <c r="A6" s="397" t="s">
        <v>130</v>
      </c>
      <c r="B6" s="398"/>
      <c r="C6" s="399"/>
      <c r="D6" s="400"/>
    </row>
    <row r="7" spans="1:4" s="109" customFormat="1" ht="19.5" customHeight="1">
      <c r="A7" s="385" t="s">
        <v>131</v>
      </c>
      <c r="B7" s="366">
        <v>246236.38</v>
      </c>
      <c r="C7" s="216">
        <v>261733.52</v>
      </c>
      <c r="D7" s="347">
        <v>279017.34999999998</v>
      </c>
    </row>
    <row r="8" spans="1:4" s="110" customFormat="1" ht="19.5" customHeight="1">
      <c r="A8" s="385" t="s">
        <v>278</v>
      </c>
      <c r="B8" s="366">
        <v>9057.5199999999986</v>
      </c>
      <c r="C8" s="216">
        <v>9218.0159999999996</v>
      </c>
      <c r="D8" s="347">
        <v>9380.6419999999998</v>
      </c>
    </row>
    <row r="9" spans="1:4" s="109" customFormat="1" ht="19.5" customHeight="1">
      <c r="A9" s="385" t="s">
        <v>279</v>
      </c>
      <c r="B9" s="366">
        <v>237178.86000000002</v>
      </c>
      <c r="C9" s="216">
        <v>252515.50399999999</v>
      </c>
      <c r="D9" s="347">
        <v>269636.70799999998</v>
      </c>
    </row>
    <row r="10" spans="1:4" s="110" customFormat="1" ht="19.5" customHeight="1">
      <c r="A10" s="386" t="s">
        <v>280</v>
      </c>
      <c r="B10" s="367">
        <v>1.0724460988455233</v>
      </c>
      <c r="C10" s="217">
        <v>1.0646627781244922</v>
      </c>
      <c r="D10" s="348">
        <v>1.0678025853018513</v>
      </c>
    </row>
    <row r="11" spans="1:4" s="109" customFormat="1" ht="19.5" customHeight="1">
      <c r="A11" s="387" t="s">
        <v>133</v>
      </c>
      <c r="B11" s="368">
        <v>30982637.764172457</v>
      </c>
      <c r="C11" s="218">
        <v>33315921.807584941</v>
      </c>
      <c r="D11" s="349">
        <v>35752701.575042799</v>
      </c>
    </row>
    <row r="12" spans="1:4" s="109" customFormat="1" ht="19.5" customHeight="1">
      <c r="A12" s="388" t="s">
        <v>134</v>
      </c>
      <c r="B12" s="369">
        <v>5.7</v>
      </c>
      <c r="C12" s="219">
        <v>5.65</v>
      </c>
      <c r="D12" s="350">
        <v>5.65</v>
      </c>
    </row>
    <row r="13" spans="1:4" s="111" customFormat="1" ht="19.5" customHeight="1">
      <c r="A13" s="389" t="s">
        <v>281</v>
      </c>
      <c r="B13" s="370">
        <v>9929.0172800000018</v>
      </c>
      <c r="C13" s="226">
        <v>10028.307452800002</v>
      </c>
      <c r="D13" s="351">
        <v>10078.448990064002</v>
      </c>
    </row>
    <row r="14" spans="1:4" s="109" customFormat="1" ht="19.5" customHeight="1">
      <c r="A14" s="390" t="s">
        <v>280</v>
      </c>
      <c r="B14" s="371">
        <v>104</v>
      </c>
      <c r="C14" s="220">
        <v>101</v>
      </c>
      <c r="D14" s="352">
        <v>100.5</v>
      </c>
    </row>
    <row r="15" spans="1:4" s="110" customFormat="1" ht="19.5" customHeight="1">
      <c r="A15" s="389" t="s">
        <v>282</v>
      </c>
      <c r="B15" s="372">
        <v>3120.4133189072718</v>
      </c>
      <c r="C15" s="221">
        <v>3322.1879130044831</v>
      </c>
      <c r="D15" s="353">
        <v>3547.4408423647492</v>
      </c>
    </row>
    <row r="16" spans="1:4" s="109" customFormat="1" ht="19.5" customHeight="1">
      <c r="A16" s="387" t="s">
        <v>135</v>
      </c>
      <c r="B16" s="368">
        <v>1766010.3525578303</v>
      </c>
      <c r="C16" s="218">
        <v>1882349.5821285492</v>
      </c>
      <c r="D16" s="349">
        <v>2020027.6389899182</v>
      </c>
    </row>
    <row r="17" spans="1:4" s="110" customFormat="1" ht="19.5" customHeight="1">
      <c r="A17" s="387" t="s">
        <v>136</v>
      </c>
      <c r="B17" s="373">
        <v>529803.10576734913</v>
      </c>
      <c r="C17" s="222">
        <v>583528.3704598503</v>
      </c>
      <c r="D17" s="354">
        <v>626208.56808687467</v>
      </c>
    </row>
    <row r="18" spans="1:4" s="110" customFormat="1" ht="19.5" customHeight="1">
      <c r="A18" s="391" t="s">
        <v>137</v>
      </c>
      <c r="B18" s="374">
        <v>31</v>
      </c>
      <c r="C18" s="223">
        <v>31</v>
      </c>
      <c r="D18" s="355">
        <v>31</v>
      </c>
    </row>
    <row r="19" spans="1:4" s="109" customFormat="1" ht="19.5" customHeight="1">
      <c r="A19" s="387" t="s">
        <v>138</v>
      </c>
      <c r="B19" s="375">
        <v>1236207.2467904813</v>
      </c>
      <c r="C19" s="230">
        <v>1298821.211668699</v>
      </c>
      <c r="D19" s="356">
        <v>1393819.0709030435</v>
      </c>
    </row>
    <row r="20" spans="1:4" s="109" customFormat="1" ht="18">
      <c r="A20" s="391" t="s">
        <v>139</v>
      </c>
      <c r="B20" s="376">
        <v>106.10656684086956</v>
      </c>
      <c r="C20" s="224">
        <v>105.06500548680491</v>
      </c>
      <c r="D20" s="357">
        <v>107.31415982283605</v>
      </c>
    </row>
    <row r="21" spans="1:4" s="110" customFormat="1" ht="19.5" customHeight="1">
      <c r="A21" s="386" t="s">
        <v>140</v>
      </c>
      <c r="B21" s="376">
        <v>98.27</v>
      </c>
      <c r="C21" s="224">
        <v>94.113500000000002</v>
      </c>
      <c r="D21" s="357">
        <v>89</v>
      </c>
    </row>
    <row r="22" spans="1:4" s="109" customFormat="1" ht="19.5" customHeight="1">
      <c r="A22" s="392" t="s">
        <v>141</v>
      </c>
      <c r="B22" s="377">
        <v>1214820</v>
      </c>
      <c r="C22" s="225">
        <v>1222366.1010438211</v>
      </c>
      <c r="D22" s="358">
        <v>1240498.9731037088</v>
      </c>
    </row>
    <row r="23" spans="1:4" s="110" customFormat="1" ht="33.5">
      <c r="A23" s="384" t="s">
        <v>142</v>
      </c>
      <c r="B23" s="378"/>
      <c r="C23" s="231"/>
      <c r="D23" s="359"/>
    </row>
    <row r="24" spans="1:4" s="110" customFormat="1" ht="19.5" customHeight="1">
      <c r="A24" s="385" t="s">
        <v>131</v>
      </c>
      <c r="B24" s="366">
        <v>246236.38</v>
      </c>
      <c r="C24" s="216">
        <v>261733.52</v>
      </c>
      <c r="D24" s="347">
        <v>279017.34999999998</v>
      </c>
    </row>
    <row r="25" spans="1:4" s="109" customFormat="1" ht="19.5" customHeight="1">
      <c r="A25" s="385" t="s">
        <v>278</v>
      </c>
      <c r="B25" s="366">
        <v>8090.88</v>
      </c>
      <c r="C25" s="216">
        <v>8279.14</v>
      </c>
      <c r="D25" s="347">
        <v>8457.6</v>
      </c>
    </row>
    <row r="26" spans="1:4" s="109" customFormat="1" ht="19.5" customHeight="1">
      <c r="A26" s="385" t="s">
        <v>279</v>
      </c>
      <c r="B26" s="366">
        <v>238145.5</v>
      </c>
      <c r="C26" s="216">
        <v>253454.38</v>
      </c>
      <c r="D26" s="347">
        <v>270559.75</v>
      </c>
    </row>
    <row r="27" spans="1:4" s="110" customFormat="1" ht="19.5" customHeight="1">
      <c r="A27" s="386" t="s">
        <v>280</v>
      </c>
      <c r="B27" s="367">
        <v>1.0738631119044224</v>
      </c>
      <c r="C27" s="217">
        <v>1.0642837257055036</v>
      </c>
      <c r="D27" s="348">
        <v>1.0674889500824567</v>
      </c>
    </row>
    <row r="28" spans="1:4" s="110" customFormat="1" ht="19.5" customHeight="1">
      <c r="A28" s="387" t="s">
        <v>144</v>
      </c>
      <c r="B28" s="368">
        <v>4886744.4989710925</v>
      </c>
      <c r="C28" s="218">
        <v>5304900.2947745444</v>
      </c>
      <c r="D28" s="349">
        <v>5691237.0581907984</v>
      </c>
    </row>
    <row r="29" spans="1:4" s="109" customFormat="1" ht="19.5" customHeight="1">
      <c r="A29" s="388" t="s">
        <v>134</v>
      </c>
      <c r="B29" s="376">
        <v>14</v>
      </c>
      <c r="C29" s="224">
        <v>14</v>
      </c>
      <c r="D29" s="357">
        <v>14</v>
      </c>
    </row>
    <row r="30" spans="1:4" s="109" customFormat="1" ht="19.5" customHeight="1">
      <c r="A30" s="393" t="s">
        <v>281</v>
      </c>
      <c r="B30" s="370">
        <v>3174.17472</v>
      </c>
      <c r="C30" s="226">
        <v>3237.6582143999999</v>
      </c>
      <c r="D30" s="351">
        <v>3253.846505472</v>
      </c>
    </row>
    <row r="31" spans="1:4" s="110" customFormat="1" ht="19.5" customHeight="1">
      <c r="A31" s="390" t="s">
        <v>280</v>
      </c>
      <c r="B31" s="374">
        <v>102</v>
      </c>
      <c r="C31" s="223">
        <v>102</v>
      </c>
      <c r="D31" s="355">
        <v>100.5</v>
      </c>
    </row>
    <row r="32" spans="1:4" s="109" customFormat="1" ht="19.5" customHeight="1">
      <c r="A32" s="389" t="s">
        <v>282</v>
      </c>
      <c r="B32" s="379">
        <v>1539.532297381252</v>
      </c>
      <c r="C32" s="227">
        <v>1638.4991693008722</v>
      </c>
      <c r="D32" s="360">
        <v>1749.0797579479654</v>
      </c>
    </row>
    <row r="33" spans="1:4" s="109" customFormat="1" ht="19.5" customHeight="1">
      <c r="A33" s="387" t="s">
        <v>135</v>
      </c>
      <c r="B33" s="373">
        <v>684144.22985595302</v>
      </c>
      <c r="C33" s="222">
        <v>742686.04126843612</v>
      </c>
      <c r="D33" s="354">
        <v>796773.18814671179</v>
      </c>
    </row>
    <row r="34" spans="1:4" s="109" customFormat="1" ht="19.5" customHeight="1">
      <c r="A34" s="387" t="s">
        <v>145</v>
      </c>
      <c r="B34" s="373">
        <v>646516.29721387557</v>
      </c>
      <c r="C34" s="222">
        <v>698124.87879233004</v>
      </c>
      <c r="D34" s="354">
        <v>748966.79685790907</v>
      </c>
    </row>
    <row r="35" spans="1:4" s="109" customFormat="1" ht="19.5" customHeight="1">
      <c r="A35" s="391" t="s">
        <v>139</v>
      </c>
      <c r="B35" s="380">
        <v>107.93500037170729</v>
      </c>
      <c r="C35" s="228">
        <v>107.98256467792979</v>
      </c>
      <c r="D35" s="361">
        <v>107.28263948328689</v>
      </c>
    </row>
    <row r="36" spans="1:4" s="109" customFormat="1" ht="22.5" customHeight="1">
      <c r="A36" s="391" t="s">
        <v>137</v>
      </c>
      <c r="B36" s="381">
        <v>94.5</v>
      </c>
      <c r="C36" s="232">
        <v>94</v>
      </c>
      <c r="D36" s="362">
        <v>94</v>
      </c>
    </row>
    <row r="37" spans="1:4" s="111" customFormat="1" ht="24.75" customHeight="1">
      <c r="A37" s="391" t="s">
        <v>140</v>
      </c>
      <c r="B37" s="380">
        <v>98.247</v>
      </c>
      <c r="C37" s="228">
        <v>94.2</v>
      </c>
      <c r="D37" s="361">
        <v>88.722999999999999</v>
      </c>
    </row>
    <row r="38" spans="1:4" ht="17.5">
      <c r="A38" s="394" t="s">
        <v>146</v>
      </c>
      <c r="B38" s="377">
        <v>635180</v>
      </c>
      <c r="C38" s="225">
        <v>657633.63582237484</v>
      </c>
      <c r="D38" s="358">
        <v>664501</v>
      </c>
    </row>
    <row r="39" spans="1:4" ht="32.25" customHeight="1">
      <c r="A39" s="395" t="s">
        <v>147</v>
      </c>
      <c r="B39" s="382">
        <v>1849999.7279447219</v>
      </c>
      <c r="C39" s="229">
        <v>1879999.7368661959</v>
      </c>
      <c r="D39" s="363">
        <v>1904999.7842799514</v>
      </c>
    </row>
    <row r="40" spans="1:4" ht="22.5" customHeight="1" thickBot="1">
      <c r="A40" s="396" t="s">
        <v>93</v>
      </c>
      <c r="B40" s="383">
        <v>185000</v>
      </c>
      <c r="C40" s="364">
        <v>188000</v>
      </c>
      <c r="D40" s="365">
        <v>190500</v>
      </c>
    </row>
    <row r="42" spans="1:4">
      <c r="B42" s="233"/>
      <c r="C42" s="233"/>
      <c r="D42" s="233"/>
    </row>
  </sheetData>
  <mergeCells count="3">
    <mergeCell ref="A2:D2"/>
    <mergeCell ref="A3:D3"/>
    <mergeCell ref="B1:D1"/>
  </mergeCells>
  <pageMargins left="0.70866141732283472" right="0.70866141732283472" top="0.74803149606299213" bottom="0.74803149606299213" header="0.31496062992125984" footer="0.31496062992125984"/>
  <pageSetup paperSize="9" scale="70" fitToHeight="10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A8" sqref="A8"/>
    </sheetView>
  </sheetViews>
  <sheetFormatPr defaultColWidth="9.1796875" defaultRowHeight="15.5"/>
  <cols>
    <col min="1" max="1" width="48.26953125" style="112" customWidth="1"/>
    <col min="2" max="4" width="12.453125" style="112" customWidth="1"/>
    <col min="5" max="16384" width="9.1796875" style="112"/>
  </cols>
  <sheetData>
    <row r="1" spans="1:4" ht="102" customHeight="1">
      <c r="A1" s="104"/>
      <c r="B1" s="564" t="s">
        <v>291</v>
      </c>
      <c r="C1" s="564"/>
      <c r="D1" s="564"/>
    </row>
    <row r="2" spans="1:4" ht="27.75" customHeight="1">
      <c r="A2" s="562" t="s">
        <v>128</v>
      </c>
      <c r="B2" s="562"/>
      <c r="C2" s="562"/>
      <c r="D2" s="562"/>
    </row>
    <row r="3" spans="1:4" ht="38.25" customHeight="1">
      <c r="A3" s="563" t="s">
        <v>154</v>
      </c>
      <c r="B3" s="563"/>
      <c r="C3" s="563"/>
      <c r="D3" s="563"/>
    </row>
    <row r="4" spans="1:4" ht="18" thickBot="1">
      <c r="A4" s="106"/>
      <c r="B4" s="83"/>
      <c r="C4" s="83"/>
      <c r="D4" s="57" t="s">
        <v>293</v>
      </c>
    </row>
    <row r="5" spans="1:4" ht="35.25" customHeight="1" thickBot="1">
      <c r="A5" s="401" t="s">
        <v>129</v>
      </c>
      <c r="B5" s="402" t="s">
        <v>26</v>
      </c>
      <c r="C5" s="107" t="s">
        <v>27</v>
      </c>
      <c r="D5" s="108" t="s">
        <v>30</v>
      </c>
    </row>
    <row r="6" spans="1:4" s="118" customFormat="1" ht="21.5" customHeight="1">
      <c r="A6" s="427" t="s">
        <v>131</v>
      </c>
      <c r="B6" s="428">
        <v>246236.38</v>
      </c>
      <c r="C6" s="429">
        <v>261733.52</v>
      </c>
      <c r="D6" s="430">
        <v>279017.34999999998</v>
      </c>
    </row>
    <row r="7" spans="1:4" s="117" customFormat="1" ht="36.75" customHeight="1">
      <c r="A7" s="419" t="s">
        <v>132</v>
      </c>
      <c r="B7" s="410">
        <v>102</v>
      </c>
      <c r="C7" s="403">
        <v>102.6</v>
      </c>
      <c r="D7" s="120">
        <v>102.8</v>
      </c>
    </row>
    <row r="8" spans="1:4" s="118" customFormat="1" ht="45">
      <c r="A8" s="420" t="s">
        <v>155</v>
      </c>
      <c r="B8" s="411">
        <v>4412239.5</v>
      </c>
      <c r="C8" s="404">
        <v>4526957.727</v>
      </c>
      <c r="D8" s="121">
        <v>4653712.5433559995</v>
      </c>
    </row>
    <row r="9" spans="1:4" ht="22.5" customHeight="1">
      <c r="A9" s="421" t="s">
        <v>149</v>
      </c>
      <c r="B9" s="412">
        <v>1893463.74</v>
      </c>
      <c r="C9" s="405">
        <v>1942693.7972399998</v>
      </c>
      <c r="D9" s="122">
        <v>1997089.2235627198</v>
      </c>
    </row>
    <row r="10" spans="1:4" ht="24" customHeight="1">
      <c r="A10" s="421" t="s">
        <v>150</v>
      </c>
      <c r="B10" s="412">
        <v>2518775.7599999998</v>
      </c>
      <c r="C10" s="405">
        <v>2584263.9297599997</v>
      </c>
      <c r="D10" s="122">
        <v>2656623.3197932797</v>
      </c>
    </row>
    <row r="11" spans="1:4" s="118" customFormat="1" ht="39.75" customHeight="1">
      <c r="A11" s="420" t="s">
        <v>158</v>
      </c>
      <c r="B11" s="413">
        <v>226865.09519999998</v>
      </c>
      <c r="C11" s="406">
        <v>232763.58767519996</v>
      </c>
      <c r="D11" s="123">
        <v>239280.96813010558</v>
      </c>
    </row>
    <row r="12" spans="1:4" ht="24" customHeight="1">
      <c r="A12" s="421" t="s">
        <v>149</v>
      </c>
      <c r="B12" s="414">
        <v>75738.549599999998</v>
      </c>
      <c r="C12" s="407">
        <v>77707.751889599997</v>
      </c>
      <c r="D12" s="124">
        <v>79883.568942508791</v>
      </c>
    </row>
    <row r="13" spans="1:4" ht="24" customHeight="1">
      <c r="A13" s="421" t="s">
        <v>150</v>
      </c>
      <c r="B13" s="415">
        <v>151126.54559999998</v>
      </c>
      <c r="C13" s="408">
        <v>155055.83578559998</v>
      </c>
      <c r="D13" s="125">
        <v>159397.39918759678</v>
      </c>
    </row>
    <row r="14" spans="1:4" s="118" customFormat="1" ht="27.5" customHeight="1">
      <c r="A14" s="420" t="s">
        <v>157</v>
      </c>
      <c r="B14" s="411">
        <v>43000</v>
      </c>
      <c r="C14" s="404">
        <v>44000</v>
      </c>
      <c r="D14" s="121">
        <v>45000</v>
      </c>
    </row>
    <row r="15" spans="1:4" s="118" customFormat="1" ht="27.5" customHeight="1">
      <c r="A15" s="420" t="s">
        <v>156</v>
      </c>
      <c r="B15" s="411">
        <v>183865.09519999998</v>
      </c>
      <c r="C15" s="404">
        <v>188763.58767519996</v>
      </c>
      <c r="D15" s="121">
        <v>194280.96813010558</v>
      </c>
    </row>
    <row r="16" spans="1:4" s="118" customFormat="1" ht="25" customHeight="1">
      <c r="A16" s="422" t="s">
        <v>151</v>
      </c>
      <c r="B16" s="411">
        <v>104803.10426399998</v>
      </c>
      <c r="C16" s="404">
        <v>110237.93520231677</v>
      </c>
      <c r="D16" s="121">
        <v>116568.58087806335</v>
      </c>
    </row>
    <row r="17" spans="1:4" ht="36.75" hidden="1" customHeight="1">
      <c r="A17" s="423" t="s">
        <v>152</v>
      </c>
      <c r="B17" s="413">
        <v>57</v>
      </c>
      <c r="C17" s="406">
        <v>58.4</v>
      </c>
      <c r="D17" s="123">
        <v>60</v>
      </c>
    </row>
    <row r="18" spans="1:4" s="117" customFormat="1" ht="22.5" customHeight="1">
      <c r="A18" s="424" t="s">
        <v>140</v>
      </c>
      <c r="B18" s="414">
        <v>86.4</v>
      </c>
      <c r="C18" s="407">
        <v>86.4</v>
      </c>
      <c r="D18" s="124">
        <v>86.4</v>
      </c>
    </row>
    <row r="19" spans="1:4" ht="27.75" customHeight="1">
      <c r="A19" s="425" t="s">
        <v>153</v>
      </c>
      <c r="B19" s="416">
        <v>90549.882084095982</v>
      </c>
      <c r="C19" s="409">
        <v>95245.576014801685</v>
      </c>
      <c r="D19" s="126">
        <v>100715.25387864673</v>
      </c>
    </row>
    <row r="20" spans="1:4" s="113" customFormat="1" ht="26.25" customHeight="1" thickBot="1">
      <c r="A20" s="426" t="s">
        <v>93</v>
      </c>
      <c r="B20" s="417">
        <v>57000.425712980468</v>
      </c>
      <c r="C20" s="127">
        <v>59999.712889325063</v>
      </c>
      <c r="D20" s="128">
        <v>63499.609943547446</v>
      </c>
    </row>
    <row r="21" spans="1:4" s="113" customFormat="1" ht="18" customHeight="1">
      <c r="A21" s="114"/>
      <c r="B21" s="119"/>
      <c r="C21" s="119"/>
      <c r="D21" s="119"/>
    </row>
    <row r="22" spans="1:4">
      <c r="A22" s="115"/>
      <c r="B22" s="115"/>
      <c r="C22" s="115"/>
      <c r="D22" s="115"/>
    </row>
    <row r="23" spans="1:4">
      <c r="A23" s="116"/>
    </row>
  </sheetData>
  <mergeCells count="3">
    <mergeCell ref="A2:D2"/>
    <mergeCell ref="A3:D3"/>
    <mergeCell ref="B1:D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B1" workbookViewId="0">
      <selection activeCell="C1" sqref="C1:E1"/>
    </sheetView>
  </sheetViews>
  <sheetFormatPr defaultColWidth="9.1796875" defaultRowHeight="12.5"/>
  <cols>
    <col min="1" max="1" width="6.54296875" style="129" hidden="1" customWidth="1"/>
    <col min="2" max="2" width="59.7265625" style="129" customWidth="1"/>
    <col min="3" max="3" width="14.6328125" style="129" customWidth="1"/>
    <col min="4" max="4" width="14.1796875" style="129" customWidth="1"/>
    <col min="5" max="5" width="14.7265625" style="129" customWidth="1"/>
    <col min="6" max="6" width="18.26953125" style="129" customWidth="1"/>
    <col min="7" max="7" width="16.81640625" style="129" customWidth="1"/>
    <col min="8" max="8" width="19.54296875" style="129" customWidth="1"/>
    <col min="9" max="9" width="19" style="129" customWidth="1"/>
    <col min="10" max="16384" width="9.1796875" style="129"/>
  </cols>
  <sheetData>
    <row r="1" spans="1:10" ht="79" customHeight="1">
      <c r="C1" s="567" t="s">
        <v>292</v>
      </c>
      <c r="D1" s="567"/>
      <c r="E1" s="567"/>
    </row>
    <row r="2" spans="1:10" ht="17.5">
      <c r="A2" s="565" t="s">
        <v>33</v>
      </c>
      <c r="B2" s="565"/>
      <c r="C2" s="565"/>
      <c r="D2" s="565"/>
      <c r="E2" s="565"/>
    </row>
    <row r="3" spans="1:10" ht="48" customHeight="1">
      <c r="A3" s="565" t="s">
        <v>179</v>
      </c>
      <c r="B3" s="565"/>
      <c r="C3" s="565"/>
      <c r="D3" s="565"/>
      <c r="E3" s="565"/>
    </row>
    <row r="4" spans="1:10" ht="18" thickBot="1">
      <c r="B4" s="130"/>
      <c r="C4" s="130"/>
      <c r="D4" s="131"/>
      <c r="E4" s="141" t="s">
        <v>293</v>
      </c>
    </row>
    <row r="5" spans="1:10" ht="52" customHeight="1" thickBot="1">
      <c r="A5" s="142" t="s">
        <v>159</v>
      </c>
      <c r="B5" s="456" t="s">
        <v>160</v>
      </c>
      <c r="C5" s="457" t="s">
        <v>161</v>
      </c>
      <c r="D5" s="458" t="s">
        <v>162</v>
      </c>
      <c r="E5" s="459" t="s">
        <v>178</v>
      </c>
      <c r="F5" s="132"/>
    </row>
    <row r="6" spans="1:10" ht="18">
      <c r="A6" s="143">
        <v>1</v>
      </c>
      <c r="B6" s="452" t="s">
        <v>163</v>
      </c>
      <c r="C6" s="453">
        <v>510900000</v>
      </c>
      <c r="D6" s="454">
        <v>560900000</v>
      </c>
      <c r="E6" s="455">
        <v>615300000</v>
      </c>
    </row>
    <row r="7" spans="1:10" ht="18">
      <c r="A7" s="143">
        <v>2</v>
      </c>
      <c r="B7" s="446" t="s">
        <v>164</v>
      </c>
      <c r="C7" s="438">
        <v>7200000</v>
      </c>
      <c r="D7" s="431">
        <v>7900000</v>
      </c>
      <c r="E7" s="140">
        <v>8700000</v>
      </c>
    </row>
    <row r="8" spans="1:10" ht="18">
      <c r="A8" s="143">
        <v>3</v>
      </c>
      <c r="B8" s="446" t="s">
        <v>165</v>
      </c>
      <c r="C8" s="439">
        <v>503700000</v>
      </c>
      <c r="D8" s="432">
        <v>553000000</v>
      </c>
      <c r="E8" s="146">
        <v>606600000</v>
      </c>
    </row>
    <row r="9" spans="1:10" ht="18">
      <c r="A9" s="143">
        <v>4</v>
      </c>
      <c r="B9" s="446" t="s">
        <v>166</v>
      </c>
      <c r="C9" s="438">
        <v>507300000</v>
      </c>
      <c r="D9" s="431">
        <v>556950000</v>
      </c>
      <c r="E9" s="140">
        <v>610950000</v>
      </c>
    </row>
    <row r="10" spans="1:10" ht="21" customHeight="1">
      <c r="A10" s="143">
        <v>5</v>
      </c>
      <c r="B10" s="446" t="s">
        <v>167</v>
      </c>
      <c r="C10" s="438">
        <v>111606000</v>
      </c>
      <c r="D10" s="431">
        <v>122529000</v>
      </c>
      <c r="E10" s="140">
        <v>128299500</v>
      </c>
      <c r="F10" s="133"/>
      <c r="G10" s="134"/>
      <c r="H10" s="566"/>
      <c r="I10" s="566"/>
      <c r="J10" s="566"/>
    </row>
    <row r="11" spans="1:10" ht="22" customHeight="1">
      <c r="A11" s="143">
        <v>6</v>
      </c>
      <c r="B11" s="418" t="s">
        <v>168</v>
      </c>
      <c r="C11" s="440">
        <v>6527563.093488072</v>
      </c>
      <c r="D11" s="433">
        <v>7166422.7575757578</v>
      </c>
      <c r="E11" s="150">
        <v>7861255.0206318498</v>
      </c>
      <c r="F11" s="133"/>
      <c r="G11" s="134"/>
      <c r="H11" s="566"/>
      <c r="I11" s="566"/>
      <c r="J11" s="566"/>
    </row>
    <row r="12" spans="1:10" ht="31.5">
      <c r="A12" s="143">
        <v>7</v>
      </c>
      <c r="B12" s="446" t="s">
        <v>169</v>
      </c>
      <c r="C12" s="441">
        <v>0.22</v>
      </c>
      <c r="D12" s="434">
        <v>0.22</v>
      </c>
      <c r="E12" s="147">
        <v>0.21</v>
      </c>
      <c r="F12" s="135"/>
      <c r="G12" s="135"/>
      <c r="H12" s="136"/>
    </row>
    <row r="13" spans="1:10" ht="31.5">
      <c r="A13" s="143">
        <v>8</v>
      </c>
      <c r="B13" s="446" t="s">
        <v>170</v>
      </c>
      <c r="C13" s="442">
        <v>1.2867264130668386E-2</v>
      </c>
      <c r="D13" s="435">
        <v>1.2867264130668386E-2</v>
      </c>
      <c r="E13" s="148">
        <v>1.2867264130668386E-2</v>
      </c>
      <c r="F13" s="137"/>
      <c r="G13" s="137"/>
      <c r="H13" s="136"/>
    </row>
    <row r="14" spans="1:10" ht="31.5">
      <c r="A14" s="143">
        <v>9</v>
      </c>
      <c r="B14" s="446" t="s">
        <v>180</v>
      </c>
      <c r="C14" s="443">
        <v>1.9E-2</v>
      </c>
      <c r="D14" s="436">
        <v>1.9E-2</v>
      </c>
      <c r="E14" s="153">
        <v>1.7999999999999999E-2</v>
      </c>
    </row>
    <row r="15" spans="1:10" ht="31.5">
      <c r="A15" s="143">
        <v>10</v>
      </c>
      <c r="B15" s="446" t="s">
        <v>181</v>
      </c>
      <c r="C15" s="443">
        <v>0.01</v>
      </c>
      <c r="D15" s="436">
        <v>0.01</v>
      </c>
      <c r="E15" s="153">
        <v>0.01</v>
      </c>
    </row>
    <row r="16" spans="1:10" s="138" customFormat="1" ht="31">
      <c r="A16" s="144">
        <v>11</v>
      </c>
      <c r="B16" s="418" t="s">
        <v>182</v>
      </c>
      <c r="C16" s="440">
        <v>2120514</v>
      </c>
      <c r="D16" s="433">
        <v>2328051</v>
      </c>
      <c r="E16" s="150">
        <v>2309391</v>
      </c>
    </row>
    <row r="17" spans="1:5" s="138" customFormat="1" ht="31.5">
      <c r="A17" s="144">
        <v>12</v>
      </c>
      <c r="B17" s="446" t="s">
        <v>171</v>
      </c>
      <c r="C17" s="438">
        <v>65275.630934880719</v>
      </c>
      <c r="D17" s="431">
        <v>71664.227575757584</v>
      </c>
      <c r="E17" s="140">
        <v>78612.550206318498</v>
      </c>
    </row>
    <row r="18" spans="1:5" s="138" customFormat="1" ht="18">
      <c r="A18" s="144">
        <v>13</v>
      </c>
      <c r="B18" s="447" t="s">
        <v>183</v>
      </c>
      <c r="C18" s="439">
        <v>2185789.6309348806</v>
      </c>
      <c r="D18" s="432">
        <v>2399715.2275757575</v>
      </c>
      <c r="E18" s="146">
        <v>2388003.5502063185</v>
      </c>
    </row>
    <row r="19" spans="1:5" s="138" customFormat="1" ht="31.5" hidden="1">
      <c r="A19" s="144">
        <v>14</v>
      </c>
      <c r="B19" s="447" t="s">
        <v>172</v>
      </c>
      <c r="C19" s="439">
        <v>0</v>
      </c>
      <c r="D19" s="432">
        <v>0</v>
      </c>
      <c r="E19" s="146">
        <v>0</v>
      </c>
    </row>
    <row r="20" spans="1:5" s="138" customFormat="1" ht="47">
      <c r="A20" s="144">
        <v>15</v>
      </c>
      <c r="B20" s="447" t="s">
        <v>173</v>
      </c>
      <c r="C20" s="439">
        <v>2120514</v>
      </c>
      <c r="D20" s="432">
        <v>2328051</v>
      </c>
      <c r="E20" s="146">
        <v>2309391</v>
      </c>
    </row>
    <row r="21" spans="1:5" s="138" customFormat="1" ht="47">
      <c r="A21" s="144">
        <v>16</v>
      </c>
      <c r="B21" s="447" t="s">
        <v>184</v>
      </c>
      <c r="C21" s="439">
        <v>0</v>
      </c>
      <c r="D21" s="432">
        <v>0</v>
      </c>
      <c r="E21" s="146">
        <v>0</v>
      </c>
    </row>
    <row r="22" spans="1:5" s="138" customFormat="1" ht="31.5">
      <c r="A22" s="144">
        <v>17</v>
      </c>
      <c r="B22" s="447" t="s">
        <v>174</v>
      </c>
      <c r="C22" s="439">
        <v>2185789.6309348806</v>
      </c>
      <c r="D22" s="432">
        <v>2399715.2275757575</v>
      </c>
      <c r="E22" s="146">
        <v>2388003.5502063185</v>
      </c>
    </row>
    <row r="23" spans="1:5" s="138" customFormat="1" ht="18">
      <c r="A23" s="144">
        <v>18</v>
      </c>
      <c r="B23" s="447" t="s">
        <v>175</v>
      </c>
      <c r="C23" s="438">
        <v>2225133.8442917084</v>
      </c>
      <c r="D23" s="431">
        <v>2247333.3106246972</v>
      </c>
      <c r="E23" s="140">
        <v>2268603.3726960029</v>
      </c>
    </row>
    <row r="24" spans="1:5" s="155" customFormat="1" ht="18">
      <c r="A24" s="154">
        <v>19</v>
      </c>
      <c r="B24" s="448" t="s">
        <v>185</v>
      </c>
      <c r="C24" s="444">
        <v>101.8</v>
      </c>
      <c r="D24" s="437">
        <v>93.65</v>
      </c>
      <c r="E24" s="149">
        <v>95</v>
      </c>
    </row>
    <row r="25" spans="1:5" s="138" customFormat="1" ht="18">
      <c r="A25" s="144">
        <v>20</v>
      </c>
      <c r="B25" s="448" t="s">
        <v>186</v>
      </c>
      <c r="C25" s="444">
        <v>93</v>
      </c>
      <c r="D25" s="437">
        <v>93</v>
      </c>
      <c r="E25" s="149">
        <v>93</v>
      </c>
    </row>
    <row r="26" spans="1:5" s="138" customFormat="1" ht="18">
      <c r="A26" s="144">
        <v>21</v>
      </c>
      <c r="B26" s="449" t="s">
        <v>148</v>
      </c>
      <c r="C26" s="438">
        <v>626</v>
      </c>
      <c r="D26" s="431">
        <v>-20</v>
      </c>
      <c r="E26" s="140">
        <v>199</v>
      </c>
    </row>
    <row r="27" spans="1:5" s="138" customFormat="1" ht="23" customHeight="1">
      <c r="A27" s="144">
        <v>21</v>
      </c>
      <c r="B27" s="450" t="s">
        <v>176</v>
      </c>
      <c r="C27" s="440">
        <v>2070000.4751912889</v>
      </c>
      <c r="D27" s="433">
        <v>2089999.9788809684</v>
      </c>
      <c r="E27" s="150">
        <v>2110000.1366072828</v>
      </c>
    </row>
    <row r="28" spans="1:5" s="138" customFormat="1" ht="18.5" thickBot="1">
      <c r="A28" s="145">
        <v>22</v>
      </c>
      <c r="B28" s="451" t="s">
        <v>177</v>
      </c>
      <c r="C28" s="445">
        <v>1557000</v>
      </c>
      <c r="D28" s="151">
        <v>1568000</v>
      </c>
      <c r="E28" s="152">
        <v>1579000</v>
      </c>
    </row>
    <row r="29" spans="1:5" ht="18.5">
      <c r="B29" s="132" t="s">
        <v>187</v>
      </c>
      <c r="C29" s="132"/>
      <c r="D29" s="132"/>
      <c r="E29" s="132"/>
    </row>
    <row r="31" spans="1:5" ht="18">
      <c r="B31" s="139"/>
      <c r="C31" s="139"/>
      <c r="D31" s="139"/>
      <c r="E31" s="139"/>
    </row>
  </sheetData>
  <mergeCells count="5">
    <mergeCell ref="A2:E2"/>
    <mergeCell ref="A3:E3"/>
    <mergeCell ref="H10:J10"/>
    <mergeCell ref="H11:J11"/>
    <mergeCell ref="C1:E1"/>
  </mergeCells>
  <conditionalFormatting sqref="F11">
    <cfRule type="cellIs" dxfId="11" priority="19" operator="notEqual">
      <formula>7777888</formula>
    </cfRule>
    <cfRule type="cellIs" dxfId="10" priority="20" operator="equal">
      <formula>7777888</formula>
    </cfRule>
  </conditionalFormatting>
  <conditionalFormatting sqref="F10">
    <cfRule type="cellIs" dxfId="9" priority="21" operator="notEqual">
      <formula>222222333</formula>
    </cfRule>
    <cfRule type="cellIs" dxfId="8" priority="22" operator="equal">
      <formula>222222333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4"/>
  <sheetViews>
    <sheetView workbookViewId="0">
      <selection activeCell="C9" sqref="C9"/>
    </sheetView>
  </sheetViews>
  <sheetFormatPr defaultColWidth="8.81640625" defaultRowHeight="18"/>
  <cols>
    <col min="1" max="1" width="8.81640625" style="187"/>
    <col min="2" max="2" width="46" style="187" customWidth="1"/>
    <col min="3" max="3" width="18.26953125" style="197" customWidth="1"/>
    <col min="4" max="4" width="18.08984375" style="197" customWidth="1"/>
    <col min="5" max="5" width="20.08984375" style="197" customWidth="1"/>
    <col min="6" max="6" width="11.7265625" style="187" bestFit="1" customWidth="1"/>
    <col min="7" max="16384" width="8.81640625" style="187"/>
  </cols>
  <sheetData>
    <row r="1" spans="1:5" ht="78" customHeight="1">
      <c r="D1" s="568" t="s">
        <v>294</v>
      </c>
      <c r="E1" s="569"/>
    </row>
    <row r="2" spans="1:5" ht="24.75" customHeight="1">
      <c r="A2" s="570" t="s">
        <v>128</v>
      </c>
      <c r="B2" s="570"/>
      <c r="C2" s="570"/>
      <c r="D2" s="570"/>
      <c r="E2" s="570"/>
    </row>
    <row r="3" spans="1:5" s="188" customFormat="1" ht="45.75" customHeight="1">
      <c r="A3" s="571" t="s">
        <v>271</v>
      </c>
      <c r="B3" s="571"/>
      <c r="C3" s="571"/>
      <c r="D3" s="571"/>
      <c r="E3" s="571"/>
    </row>
    <row r="4" spans="1:5" ht="24" customHeight="1" thickBot="1">
      <c r="C4" s="460"/>
      <c r="E4" s="461" t="s">
        <v>293</v>
      </c>
    </row>
    <row r="5" spans="1:5" ht="47.5" customHeight="1" thickBot="1">
      <c r="A5" s="498" t="s">
        <v>236</v>
      </c>
      <c r="B5" s="499" t="s">
        <v>160</v>
      </c>
      <c r="C5" s="500" t="s">
        <v>237</v>
      </c>
      <c r="D5" s="501" t="s">
        <v>238</v>
      </c>
      <c r="E5" s="502" t="s">
        <v>272</v>
      </c>
    </row>
    <row r="6" spans="1:5" ht="54.75" customHeight="1">
      <c r="A6" s="493">
        <v>1</v>
      </c>
      <c r="B6" s="494" t="s">
        <v>239</v>
      </c>
      <c r="C6" s="495">
        <v>7884</v>
      </c>
      <c r="D6" s="496">
        <v>7884</v>
      </c>
      <c r="E6" s="497">
        <v>7884</v>
      </c>
    </row>
    <row r="7" spans="1:5" s="189" customFormat="1" ht="36">
      <c r="A7" s="462">
        <v>2</v>
      </c>
      <c r="B7" s="490" t="s">
        <v>240</v>
      </c>
      <c r="C7" s="481">
        <v>3586</v>
      </c>
      <c r="D7" s="463">
        <v>3586</v>
      </c>
      <c r="E7" s="464">
        <v>3586</v>
      </c>
    </row>
    <row r="8" spans="1:5">
      <c r="A8" s="462">
        <v>3</v>
      </c>
      <c r="B8" s="490" t="s">
        <v>241</v>
      </c>
      <c r="C8" s="481">
        <v>1371</v>
      </c>
      <c r="D8" s="463">
        <v>1371</v>
      </c>
      <c r="E8" s="464">
        <v>1371</v>
      </c>
    </row>
    <row r="9" spans="1:5" ht="42.75" customHeight="1">
      <c r="A9" s="462">
        <v>4</v>
      </c>
      <c r="B9" s="490" t="s">
        <v>242</v>
      </c>
      <c r="C9" s="481">
        <v>1418</v>
      </c>
      <c r="D9" s="463">
        <v>1418</v>
      </c>
      <c r="E9" s="464">
        <v>1418</v>
      </c>
    </row>
    <row r="10" spans="1:5" ht="42.75" customHeight="1">
      <c r="A10" s="462">
        <v>5</v>
      </c>
      <c r="B10" s="490" t="s">
        <v>243</v>
      </c>
      <c r="C10" s="481">
        <v>385</v>
      </c>
      <c r="D10" s="463">
        <v>385</v>
      </c>
      <c r="E10" s="464">
        <v>385</v>
      </c>
    </row>
    <row r="11" spans="1:5" ht="42.75" customHeight="1">
      <c r="A11" s="462">
        <v>6</v>
      </c>
      <c r="B11" s="490" t="s">
        <v>244</v>
      </c>
      <c r="C11" s="481">
        <v>188</v>
      </c>
      <c r="D11" s="463">
        <v>188</v>
      </c>
      <c r="E11" s="464">
        <v>188</v>
      </c>
    </row>
    <row r="12" spans="1:5">
      <c r="A12" s="462">
        <v>7</v>
      </c>
      <c r="B12" s="490" t="s">
        <v>245</v>
      </c>
      <c r="C12" s="481">
        <v>224</v>
      </c>
      <c r="D12" s="463">
        <v>224</v>
      </c>
      <c r="E12" s="464">
        <v>224</v>
      </c>
    </row>
    <row r="13" spans="1:5" ht="36">
      <c r="A13" s="462">
        <v>8</v>
      </c>
      <c r="B13" s="490" t="s">
        <v>246</v>
      </c>
      <c r="C13" s="481">
        <v>9</v>
      </c>
      <c r="D13" s="463">
        <v>9</v>
      </c>
      <c r="E13" s="464">
        <v>9</v>
      </c>
    </row>
    <row r="14" spans="1:5">
      <c r="A14" s="462">
        <v>9</v>
      </c>
      <c r="B14" s="490" t="s">
        <v>247</v>
      </c>
      <c r="C14" s="481">
        <v>5</v>
      </c>
      <c r="D14" s="463">
        <v>5</v>
      </c>
      <c r="E14" s="464">
        <v>5</v>
      </c>
    </row>
    <row r="15" spans="1:5" ht="36">
      <c r="A15" s="462">
        <v>10</v>
      </c>
      <c r="B15" s="490" t="s">
        <v>248</v>
      </c>
      <c r="C15" s="481">
        <v>1</v>
      </c>
      <c r="D15" s="463">
        <v>1</v>
      </c>
      <c r="E15" s="464">
        <v>1</v>
      </c>
    </row>
    <row r="16" spans="1:5">
      <c r="A16" s="462">
        <v>11</v>
      </c>
      <c r="B16" s="490" t="s">
        <v>249</v>
      </c>
      <c r="C16" s="481">
        <v>3</v>
      </c>
      <c r="D16" s="463">
        <v>3</v>
      </c>
      <c r="E16" s="464">
        <v>3</v>
      </c>
    </row>
    <row r="17" spans="1:5">
      <c r="A17" s="462">
        <v>12</v>
      </c>
      <c r="B17" s="490" t="s">
        <v>250</v>
      </c>
      <c r="C17" s="482">
        <v>821</v>
      </c>
      <c r="D17" s="465">
        <v>821</v>
      </c>
      <c r="E17" s="466">
        <v>821</v>
      </c>
    </row>
    <row r="18" spans="1:5">
      <c r="A18" s="462">
        <v>13</v>
      </c>
      <c r="B18" s="490" t="s">
        <v>251</v>
      </c>
      <c r="C18" s="482">
        <v>770</v>
      </c>
      <c r="D18" s="465">
        <v>770</v>
      </c>
      <c r="E18" s="466">
        <v>770</v>
      </c>
    </row>
    <row r="19" spans="1:5">
      <c r="A19" s="462">
        <v>14</v>
      </c>
      <c r="B19" s="490" t="s">
        <v>252</v>
      </c>
      <c r="C19" s="482">
        <v>51</v>
      </c>
      <c r="D19" s="465">
        <v>51</v>
      </c>
      <c r="E19" s="466">
        <v>51</v>
      </c>
    </row>
    <row r="20" spans="1:5" ht="36">
      <c r="A20" s="462">
        <v>15</v>
      </c>
      <c r="B20" s="490" t="s">
        <v>253</v>
      </c>
      <c r="C20" s="482">
        <v>2782</v>
      </c>
      <c r="D20" s="465">
        <v>2782</v>
      </c>
      <c r="E20" s="466">
        <v>2782</v>
      </c>
    </row>
    <row r="21" spans="1:5">
      <c r="A21" s="462">
        <v>16</v>
      </c>
      <c r="B21" s="490" t="s">
        <v>241</v>
      </c>
      <c r="C21" s="482">
        <v>282</v>
      </c>
      <c r="D21" s="465">
        <v>282</v>
      </c>
      <c r="E21" s="466">
        <v>282</v>
      </c>
    </row>
    <row r="22" spans="1:5" ht="42" customHeight="1">
      <c r="A22" s="462">
        <v>17</v>
      </c>
      <c r="B22" s="490" t="s">
        <v>242</v>
      </c>
      <c r="C22" s="482">
        <v>1110</v>
      </c>
      <c r="D22" s="465">
        <v>1110</v>
      </c>
      <c r="E22" s="466">
        <v>1110</v>
      </c>
    </row>
    <row r="23" spans="1:5" ht="42" customHeight="1">
      <c r="A23" s="462">
        <v>18</v>
      </c>
      <c r="B23" s="490" t="s">
        <v>243</v>
      </c>
      <c r="C23" s="482">
        <v>169</v>
      </c>
      <c r="D23" s="465">
        <v>169</v>
      </c>
      <c r="E23" s="466">
        <v>169</v>
      </c>
    </row>
    <row r="24" spans="1:5" ht="42" customHeight="1">
      <c r="A24" s="462">
        <v>19</v>
      </c>
      <c r="B24" s="490" t="s">
        <v>244</v>
      </c>
      <c r="C24" s="482">
        <v>423</v>
      </c>
      <c r="D24" s="465">
        <v>423</v>
      </c>
      <c r="E24" s="466">
        <v>423</v>
      </c>
    </row>
    <row r="25" spans="1:5">
      <c r="A25" s="462">
        <v>20</v>
      </c>
      <c r="B25" s="490" t="s">
        <v>245</v>
      </c>
      <c r="C25" s="482">
        <v>798</v>
      </c>
      <c r="D25" s="465">
        <v>798</v>
      </c>
      <c r="E25" s="466">
        <v>798</v>
      </c>
    </row>
    <row r="26" spans="1:5" ht="54">
      <c r="A26" s="462">
        <v>21</v>
      </c>
      <c r="B26" s="490" t="s">
        <v>254</v>
      </c>
      <c r="C26" s="482">
        <v>679</v>
      </c>
      <c r="D26" s="465">
        <v>679</v>
      </c>
      <c r="E26" s="466">
        <v>679</v>
      </c>
    </row>
    <row r="27" spans="1:5" ht="36">
      <c r="A27" s="462">
        <v>22</v>
      </c>
      <c r="B27" s="490" t="s">
        <v>255</v>
      </c>
      <c r="C27" s="482">
        <v>7</v>
      </c>
      <c r="D27" s="465">
        <v>7</v>
      </c>
      <c r="E27" s="466">
        <v>7</v>
      </c>
    </row>
    <row r="28" spans="1:5" ht="24" customHeight="1">
      <c r="A28" s="462">
        <v>23</v>
      </c>
      <c r="B28" s="490" t="s">
        <v>256</v>
      </c>
      <c r="C28" s="482">
        <v>2</v>
      </c>
      <c r="D28" s="465">
        <v>2</v>
      </c>
      <c r="E28" s="466">
        <v>2</v>
      </c>
    </row>
    <row r="29" spans="1:5" ht="19.5" customHeight="1">
      <c r="A29" s="462">
        <v>24</v>
      </c>
      <c r="B29" s="490" t="s">
        <v>257</v>
      </c>
      <c r="C29" s="482">
        <v>5</v>
      </c>
      <c r="D29" s="465">
        <v>5</v>
      </c>
      <c r="E29" s="466">
        <v>5</v>
      </c>
    </row>
    <row r="30" spans="1:5" ht="54">
      <c r="A30" s="462">
        <v>25</v>
      </c>
      <c r="B30" s="490" t="s">
        <v>258</v>
      </c>
      <c r="C30" s="482">
        <v>2</v>
      </c>
      <c r="D30" s="465">
        <v>2</v>
      </c>
      <c r="E30" s="466">
        <v>2</v>
      </c>
    </row>
    <row r="31" spans="1:5">
      <c r="A31" s="462">
        <v>26</v>
      </c>
      <c r="B31" s="490" t="s">
        <v>241</v>
      </c>
      <c r="C31" s="482">
        <v>1</v>
      </c>
      <c r="D31" s="465">
        <v>1</v>
      </c>
      <c r="E31" s="466">
        <v>1</v>
      </c>
    </row>
    <row r="32" spans="1:5">
      <c r="A32" s="462">
        <v>27</v>
      </c>
      <c r="B32" s="490" t="s">
        <v>259</v>
      </c>
      <c r="C32" s="482">
        <v>1</v>
      </c>
      <c r="D32" s="465">
        <v>1</v>
      </c>
      <c r="E32" s="466">
        <v>1</v>
      </c>
    </row>
    <row r="33" spans="1:5" s="190" customFormat="1" ht="53">
      <c r="A33" s="462">
        <v>28</v>
      </c>
      <c r="B33" s="489" t="s">
        <v>260</v>
      </c>
      <c r="C33" s="483">
        <v>33474</v>
      </c>
      <c r="D33" s="467">
        <v>33474</v>
      </c>
      <c r="E33" s="468">
        <v>33474</v>
      </c>
    </row>
    <row r="34" spans="1:5" ht="36">
      <c r="A34" s="462">
        <v>29</v>
      </c>
      <c r="B34" s="490" t="s">
        <v>240</v>
      </c>
      <c r="C34" s="482">
        <v>14680</v>
      </c>
      <c r="D34" s="465">
        <v>14680</v>
      </c>
      <c r="E34" s="466">
        <v>14680</v>
      </c>
    </row>
    <row r="35" spans="1:5">
      <c r="A35" s="462">
        <v>30</v>
      </c>
      <c r="B35" s="490" t="s">
        <v>241</v>
      </c>
      <c r="C35" s="482">
        <v>729</v>
      </c>
      <c r="D35" s="465">
        <v>729</v>
      </c>
      <c r="E35" s="466">
        <v>729</v>
      </c>
    </row>
    <row r="36" spans="1:5" ht="39.75" customHeight="1">
      <c r="A36" s="462">
        <v>31</v>
      </c>
      <c r="B36" s="490" t="s">
        <v>242</v>
      </c>
      <c r="C36" s="482">
        <v>2371</v>
      </c>
      <c r="D36" s="465">
        <v>2371</v>
      </c>
      <c r="E36" s="466">
        <v>2371</v>
      </c>
    </row>
    <row r="37" spans="1:5" ht="39.75" customHeight="1">
      <c r="A37" s="462">
        <v>32</v>
      </c>
      <c r="B37" s="490" t="s">
        <v>243</v>
      </c>
      <c r="C37" s="482">
        <v>1575</v>
      </c>
      <c r="D37" s="465">
        <v>1575</v>
      </c>
      <c r="E37" s="466">
        <v>1575</v>
      </c>
    </row>
    <row r="38" spans="1:5" ht="39.75" customHeight="1">
      <c r="A38" s="462">
        <v>33</v>
      </c>
      <c r="B38" s="490" t="s">
        <v>244</v>
      </c>
      <c r="C38" s="482">
        <v>1814</v>
      </c>
      <c r="D38" s="465">
        <v>1814</v>
      </c>
      <c r="E38" s="466">
        <v>1814</v>
      </c>
    </row>
    <row r="39" spans="1:5">
      <c r="A39" s="462">
        <v>34</v>
      </c>
      <c r="B39" s="490" t="s">
        <v>245</v>
      </c>
      <c r="C39" s="482">
        <v>8191</v>
      </c>
      <c r="D39" s="465">
        <v>8191</v>
      </c>
      <c r="E39" s="466">
        <v>8191</v>
      </c>
    </row>
    <row r="40" spans="1:5" ht="36">
      <c r="A40" s="462">
        <v>35</v>
      </c>
      <c r="B40" s="490" t="s">
        <v>246</v>
      </c>
      <c r="C40" s="482">
        <v>7</v>
      </c>
      <c r="D40" s="465">
        <v>7</v>
      </c>
      <c r="E40" s="466">
        <v>7</v>
      </c>
    </row>
    <row r="41" spans="1:5">
      <c r="A41" s="462">
        <v>36</v>
      </c>
      <c r="B41" s="490" t="s">
        <v>247</v>
      </c>
      <c r="C41" s="482">
        <v>0</v>
      </c>
      <c r="D41" s="465">
        <v>0</v>
      </c>
      <c r="E41" s="466">
        <v>0</v>
      </c>
    </row>
    <row r="42" spans="1:5" ht="36">
      <c r="A42" s="462">
        <v>37</v>
      </c>
      <c r="B42" s="490" t="s">
        <v>248</v>
      </c>
      <c r="C42" s="482">
        <v>0</v>
      </c>
      <c r="D42" s="465">
        <v>0</v>
      </c>
      <c r="E42" s="466">
        <v>0</v>
      </c>
    </row>
    <row r="43" spans="1:5">
      <c r="A43" s="462">
        <v>38</v>
      </c>
      <c r="B43" s="490" t="s">
        <v>249</v>
      </c>
      <c r="C43" s="482">
        <v>7</v>
      </c>
      <c r="D43" s="465">
        <v>7</v>
      </c>
      <c r="E43" s="466">
        <v>7</v>
      </c>
    </row>
    <row r="44" spans="1:5">
      <c r="A44" s="462">
        <v>39</v>
      </c>
      <c r="B44" s="490" t="s">
        <v>250</v>
      </c>
      <c r="C44" s="482">
        <v>1609</v>
      </c>
      <c r="D44" s="465">
        <v>1609</v>
      </c>
      <c r="E44" s="466">
        <v>1609</v>
      </c>
    </row>
    <row r="45" spans="1:5">
      <c r="A45" s="462">
        <v>40</v>
      </c>
      <c r="B45" s="490" t="s">
        <v>251</v>
      </c>
      <c r="C45" s="482">
        <v>1322</v>
      </c>
      <c r="D45" s="465">
        <v>1322</v>
      </c>
      <c r="E45" s="466">
        <v>1322</v>
      </c>
    </row>
    <row r="46" spans="1:5">
      <c r="A46" s="462">
        <v>41</v>
      </c>
      <c r="B46" s="490" t="s">
        <v>252</v>
      </c>
      <c r="C46" s="482">
        <v>287</v>
      </c>
      <c r="D46" s="465">
        <v>287</v>
      </c>
      <c r="E46" s="466">
        <v>287</v>
      </c>
    </row>
    <row r="47" spans="1:5" ht="36">
      <c r="A47" s="462">
        <v>42</v>
      </c>
      <c r="B47" s="490" t="s">
        <v>253</v>
      </c>
      <c r="C47" s="482">
        <v>16244</v>
      </c>
      <c r="D47" s="465">
        <v>16244</v>
      </c>
      <c r="E47" s="466">
        <v>16244</v>
      </c>
    </row>
    <row r="48" spans="1:5">
      <c r="A48" s="462">
        <v>43</v>
      </c>
      <c r="B48" s="490" t="s">
        <v>241</v>
      </c>
      <c r="C48" s="482">
        <v>235</v>
      </c>
      <c r="D48" s="465">
        <v>235</v>
      </c>
      <c r="E48" s="466">
        <v>235</v>
      </c>
    </row>
    <row r="49" spans="1:6" ht="37.5" customHeight="1">
      <c r="A49" s="462">
        <v>44</v>
      </c>
      <c r="B49" s="490" t="s">
        <v>242</v>
      </c>
      <c r="C49" s="482">
        <v>2241</v>
      </c>
      <c r="D49" s="465">
        <v>2241</v>
      </c>
      <c r="E49" s="466">
        <v>2241</v>
      </c>
    </row>
    <row r="50" spans="1:6" ht="37.5" customHeight="1">
      <c r="A50" s="462">
        <v>45</v>
      </c>
      <c r="B50" s="490" t="s">
        <v>243</v>
      </c>
      <c r="C50" s="482">
        <v>575</v>
      </c>
      <c r="D50" s="465">
        <v>575</v>
      </c>
      <c r="E50" s="466">
        <v>575</v>
      </c>
    </row>
    <row r="51" spans="1:6" ht="37.5" customHeight="1">
      <c r="A51" s="462">
        <v>46</v>
      </c>
      <c r="B51" s="490" t="s">
        <v>244</v>
      </c>
      <c r="C51" s="482">
        <v>2515</v>
      </c>
      <c r="D51" s="465">
        <v>2515</v>
      </c>
      <c r="E51" s="466">
        <v>2515</v>
      </c>
    </row>
    <row r="52" spans="1:6">
      <c r="A52" s="462">
        <v>47</v>
      </c>
      <c r="B52" s="490" t="s">
        <v>245</v>
      </c>
      <c r="C52" s="482">
        <v>10678</v>
      </c>
      <c r="D52" s="465">
        <v>10678</v>
      </c>
      <c r="E52" s="466">
        <v>10678</v>
      </c>
    </row>
    <row r="53" spans="1:6" ht="54">
      <c r="A53" s="462">
        <v>48</v>
      </c>
      <c r="B53" s="490" t="s">
        <v>261</v>
      </c>
      <c r="C53" s="482">
        <v>913</v>
      </c>
      <c r="D53" s="465">
        <v>913</v>
      </c>
      <c r="E53" s="466">
        <v>913</v>
      </c>
    </row>
    <row r="54" spans="1:6" ht="36">
      <c r="A54" s="462">
        <v>49</v>
      </c>
      <c r="B54" s="490" t="s">
        <v>255</v>
      </c>
      <c r="C54" s="482">
        <v>8</v>
      </c>
      <c r="D54" s="465">
        <v>8</v>
      </c>
      <c r="E54" s="466">
        <v>8</v>
      </c>
    </row>
    <row r="55" spans="1:6" ht="27.75" customHeight="1">
      <c r="A55" s="462">
        <v>50</v>
      </c>
      <c r="B55" s="490" t="s">
        <v>256</v>
      </c>
      <c r="C55" s="482">
        <v>1</v>
      </c>
      <c r="D55" s="465">
        <v>1</v>
      </c>
      <c r="E55" s="466">
        <v>1</v>
      </c>
    </row>
    <row r="56" spans="1:6">
      <c r="A56" s="462">
        <v>51</v>
      </c>
      <c r="B56" s="490" t="s">
        <v>257</v>
      </c>
      <c r="C56" s="482">
        <v>7</v>
      </c>
      <c r="D56" s="465">
        <v>7</v>
      </c>
      <c r="E56" s="466">
        <v>7</v>
      </c>
    </row>
    <row r="57" spans="1:6" ht="54">
      <c r="A57" s="462">
        <v>52</v>
      </c>
      <c r="B57" s="490" t="s">
        <v>258</v>
      </c>
      <c r="C57" s="482">
        <v>12</v>
      </c>
      <c r="D57" s="465">
        <v>12</v>
      </c>
      <c r="E57" s="466">
        <v>12</v>
      </c>
    </row>
    <row r="58" spans="1:6">
      <c r="A58" s="462">
        <v>53</v>
      </c>
      <c r="B58" s="490" t="s">
        <v>241</v>
      </c>
      <c r="C58" s="482">
        <v>1</v>
      </c>
      <c r="D58" s="465">
        <v>1</v>
      </c>
      <c r="E58" s="466">
        <v>1</v>
      </c>
    </row>
    <row r="59" spans="1:6">
      <c r="A59" s="462">
        <v>54</v>
      </c>
      <c r="B59" s="490" t="s">
        <v>259</v>
      </c>
      <c r="C59" s="482">
        <v>12</v>
      </c>
      <c r="D59" s="465">
        <v>12</v>
      </c>
      <c r="E59" s="466">
        <v>12</v>
      </c>
    </row>
    <row r="60" spans="1:6" s="190" customFormat="1" ht="35.5">
      <c r="A60" s="462">
        <v>55</v>
      </c>
      <c r="B60" s="489" t="s">
        <v>262</v>
      </c>
      <c r="C60" s="484">
        <v>33474</v>
      </c>
      <c r="D60" s="469">
        <v>33474</v>
      </c>
      <c r="E60" s="470">
        <v>33474</v>
      </c>
    </row>
    <row r="61" spans="1:6" s="209" customFormat="1" ht="36.75" customHeight="1">
      <c r="A61" s="471">
        <v>56</v>
      </c>
      <c r="B61" s="491" t="s">
        <v>185</v>
      </c>
      <c r="C61" s="485">
        <v>1.106978550516819</v>
      </c>
      <c r="D61" s="472">
        <v>1.106978550516819</v>
      </c>
      <c r="E61" s="473">
        <v>1.106978550516819</v>
      </c>
    </row>
    <row r="62" spans="1:6" s="190" customFormat="1" ht="48" customHeight="1">
      <c r="A62" s="462">
        <v>57</v>
      </c>
      <c r="B62" s="489" t="s">
        <v>263</v>
      </c>
      <c r="C62" s="486">
        <v>37055</v>
      </c>
      <c r="D62" s="474">
        <v>37055</v>
      </c>
      <c r="E62" s="475">
        <v>37055</v>
      </c>
      <c r="F62" s="191"/>
    </row>
    <row r="63" spans="1:6" s="189" customFormat="1" ht="26.25" customHeight="1">
      <c r="A63" s="471">
        <v>58</v>
      </c>
      <c r="B63" s="491" t="s">
        <v>264</v>
      </c>
      <c r="C63" s="487">
        <v>1.0660000000000001</v>
      </c>
      <c r="D63" s="476">
        <v>1.0660000000000001</v>
      </c>
      <c r="E63" s="477">
        <v>1.0660000000000001</v>
      </c>
      <c r="F63" s="208"/>
    </row>
    <row r="64" spans="1:6" ht="35.5" thickBot="1">
      <c r="A64" s="478">
        <v>59</v>
      </c>
      <c r="B64" s="492" t="s">
        <v>265</v>
      </c>
      <c r="C64" s="488">
        <v>39500.000000000007</v>
      </c>
      <c r="D64" s="479">
        <v>39500.000000000007</v>
      </c>
      <c r="E64" s="480">
        <v>39500.000000000007</v>
      </c>
      <c r="F64" s="192"/>
    </row>
  </sheetData>
  <mergeCells count="3">
    <mergeCell ref="D1:E1"/>
    <mergeCell ref="A2:E2"/>
    <mergeCell ref="A3:E3"/>
  </mergeCells>
  <conditionalFormatting sqref="C33">
    <cfRule type="cellIs" dxfId="7" priority="3" operator="notEqual">
      <formula>10000000</formula>
    </cfRule>
    <cfRule type="cellIs" dxfId="6" priority="4" operator="equal">
      <formula>10000000</formula>
    </cfRule>
  </conditionalFormatting>
  <conditionalFormatting sqref="D33:E33">
    <cfRule type="cellIs" dxfId="5" priority="1" operator="notEqual">
      <formula>10000000</formula>
    </cfRule>
    <cfRule type="cellIs" dxfId="4" priority="2" operator="equal">
      <formula>10000000</formula>
    </cfRule>
  </conditionalFormatting>
  <pageMargins left="0.70866141732283472" right="0.70866141732283472" top="0.74803149606299213" bottom="0.74803149606299213" header="0.31496062992125984" footer="0.31496062992125984"/>
  <pageSetup paperSize="9" scale="72" fitToHeight="10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workbookViewId="0">
      <selection activeCell="C10" sqref="C10"/>
    </sheetView>
  </sheetViews>
  <sheetFormatPr defaultColWidth="8.81640625" defaultRowHeight="14"/>
  <cols>
    <col min="1" max="1" width="8.81640625" style="193"/>
    <col min="2" max="2" width="47.81640625" style="193" customWidth="1"/>
    <col min="3" max="3" width="16.90625" style="193" customWidth="1"/>
    <col min="4" max="4" width="17.26953125" style="193" customWidth="1"/>
    <col min="5" max="5" width="17.36328125" style="193" customWidth="1"/>
    <col min="6" max="16384" width="8.81640625" style="193"/>
  </cols>
  <sheetData>
    <row r="1" spans="1:5" ht="101" customHeight="1">
      <c r="D1" s="564" t="s">
        <v>295</v>
      </c>
      <c r="E1" s="572"/>
    </row>
    <row r="2" spans="1:5" s="194" customFormat="1" ht="30" customHeight="1">
      <c r="A2" s="243"/>
      <c r="B2" s="573" t="s">
        <v>33</v>
      </c>
      <c r="C2" s="573"/>
      <c r="D2" s="573"/>
      <c r="E2" s="573"/>
    </row>
    <row r="3" spans="1:5" ht="48.75" customHeight="1">
      <c r="A3" s="570" t="s">
        <v>277</v>
      </c>
      <c r="B3" s="570"/>
      <c r="C3" s="570"/>
      <c r="D3" s="570"/>
      <c r="E3" s="570"/>
    </row>
    <row r="4" spans="1:5" ht="22.5" customHeight="1" thickBot="1">
      <c r="C4" s="195"/>
      <c r="D4" s="198"/>
      <c r="E4" s="199" t="s">
        <v>293</v>
      </c>
    </row>
    <row r="5" spans="1:5" ht="42" customHeight="1" thickBot="1">
      <c r="A5" s="519"/>
      <c r="B5" s="499" t="s">
        <v>160</v>
      </c>
      <c r="C5" s="520" t="s">
        <v>237</v>
      </c>
      <c r="D5" s="521" t="s">
        <v>238</v>
      </c>
      <c r="E5" s="499" t="s">
        <v>272</v>
      </c>
    </row>
    <row r="6" spans="1:5" s="187" customFormat="1" ht="53">
      <c r="A6" s="515">
        <v>1</v>
      </c>
      <c r="B6" s="494" t="s">
        <v>239</v>
      </c>
      <c r="C6" s="516">
        <v>208405</v>
      </c>
      <c r="D6" s="517">
        <v>208405</v>
      </c>
      <c r="E6" s="518">
        <v>208405</v>
      </c>
    </row>
    <row r="7" spans="1:5" s="187" customFormat="1" ht="36">
      <c r="A7" s="200">
        <v>2</v>
      </c>
      <c r="B7" s="490" t="s">
        <v>240</v>
      </c>
      <c r="C7" s="508">
        <v>177212</v>
      </c>
      <c r="D7" s="503">
        <v>177212</v>
      </c>
      <c r="E7" s="201">
        <v>177212</v>
      </c>
    </row>
    <row r="8" spans="1:5" ht="21" customHeight="1">
      <c r="A8" s="200">
        <v>3</v>
      </c>
      <c r="B8" s="490" t="s">
        <v>241</v>
      </c>
      <c r="C8" s="508">
        <v>103674</v>
      </c>
      <c r="D8" s="503">
        <v>103674</v>
      </c>
      <c r="E8" s="201">
        <v>103674</v>
      </c>
    </row>
    <row r="9" spans="1:5" ht="36">
      <c r="A9" s="200">
        <v>4</v>
      </c>
      <c r="B9" s="490" t="s">
        <v>242</v>
      </c>
      <c r="C9" s="508">
        <v>44168</v>
      </c>
      <c r="D9" s="503">
        <v>44168</v>
      </c>
      <c r="E9" s="201">
        <v>44168</v>
      </c>
    </row>
    <row r="10" spans="1:5" ht="36">
      <c r="A10" s="200">
        <v>5</v>
      </c>
      <c r="B10" s="490" t="s">
        <v>243</v>
      </c>
      <c r="C10" s="508">
        <v>12708</v>
      </c>
      <c r="D10" s="503">
        <v>12708</v>
      </c>
      <c r="E10" s="201">
        <v>12708</v>
      </c>
    </row>
    <row r="11" spans="1:5" ht="36">
      <c r="A11" s="200">
        <v>6</v>
      </c>
      <c r="B11" s="490" t="s">
        <v>244</v>
      </c>
      <c r="C11" s="508">
        <v>7141</v>
      </c>
      <c r="D11" s="503">
        <v>7141</v>
      </c>
      <c r="E11" s="201">
        <v>7141</v>
      </c>
    </row>
    <row r="12" spans="1:5" ht="24.75" customHeight="1">
      <c r="A12" s="200">
        <v>7</v>
      </c>
      <c r="B12" s="490" t="s">
        <v>245</v>
      </c>
      <c r="C12" s="508">
        <v>9521</v>
      </c>
      <c r="D12" s="503">
        <v>9521</v>
      </c>
      <c r="E12" s="201">
        <v>9521</v>
      </c>
    </row>
    <row r="13" spans="1:5" ht="36">
      <c r="A13" s="200">
        <v>8</v>
      </c>
      <c r="B13" s="490" t="s">
        <v>246</v>
      </c>
      <c r="C13" s="508">
        <v>1619</v>
      </c>
      <c r="D13" s="503">
        <v>1619</v>
      </c>
      <c r="E13" s="201">
        <v>1619</v>
      </c>
    </row>
    <row r="14" spans="1:5" ht="18">
      <c r="A14" s="200">
        <v>9</v>
      </c>
      <c r="B14" s="490" t="s">
        <v>247</v>
      </c>
      <c r="C14" s="508">
        <v>910</v>
      </c>
      <c r="D14" s="503">
        <v>910</v>
      </c>
      <c r="E14" s="201">
        <v>910</v>
      </c>
    </row>
    <row r="15" spans="1:5" ht="36">
      <c r="A15" s="200">
        <v>10</v>
      </c>
      <c r="B15" s="490" t="s">
        <v>248</v>
      </c>
      <c r="C15" s="508">
        <v>262</v>
      </c>
      <c r="D15" s="503">
        <v>262</v>
      </c>
      <c r="E15" s="201">
        <v>262</v>
      </c>
    </row>
    <row r="16" spans="1:5" ht="24.75" customHeight="1">
      <c r="A16" s="200">
        <v>11</v>
      </c>
      <c r="B16" s="490" t="s">
        <v>249</v>
      </c>
      <c r="C16" s="508">
        <v>447</v>
      </c>
      <c r="D16" s="503">
        <v>447</v>
      </c>
      <c r="E16" s="201">
        <v>447</v>
      </c>
    </row>
    <row r="17" spans="1:5" ht="33.75" customHeight="1">
      <c r="A17" s="200">
        <v>12</v>
      </c>
      <c r="B17" s="490" t="s">
        <v>250</v>
      </c>
      <c r="C17" s="508">
        <v>4538</v>
      </c>
      <c r="D17" s="503">
        <v>4538</v>
      </c>
      <c r="E17" s="201">
        <v>4538</v>
      </c>
    </row>
    <row r="18" spans="1:5" ht="26.25" customHeight="1">
      <c r="A18" s="200">
        <v>13</v>
      </c>
      <c r="B18" s="490" t="s">
        <v>251</v>
      </c>
      <c r="C18" s="508">
        <v>4374</v>
      </c>
      <c r="D18" s="503">
        <v>4374</v>
      </c>
      <c r="E18" s="201">
        <v>4374</v>
      </c>
    </row>
    <row r="19" spans="1:5" ht="18">
      <c r="A19" s="200">
        <v>14</v>
      </c>
      <c r="B19" s="490" t="s">
        <v>252</v>
      </c>
      <c r="C19" s="508">
        <v>164</v>
      </c>
      <c r="D19" s="503">
        <v>164</v>
      </c>
      <c r="E19" s="201">
        <v>164</v>
      </c>
    </row>
    <row r="20" spans="1:5" ht="36">
      <c r="A20" s="200">
        <v>15</v>
      </c>
      <c r="B20" s="490" t="s">
        <v>253</v>
      </c>
      <c r="C20" s="508">
        <v>24106</v>
      </c>
      <c r="D20" s="503">
        <v>24106</v>
      </c>
      <c r="E20" s="201">
        <v>24106</v>
      </c>
    </row>
    <row r="21" spans="1:5" ht="22.5" customHeight="1">
      <c r="A21" s="200">
        <v>16</v>
      </c>
      <c r="B21" s="490" t="s">
        <v>241</v>
      </c>
      <c r="C21" s="508">
        <v>8121</v>
      </c>
      <c r="D21" s="503">
        <v>8121</v>
      </c>
      <c r="E21" s="201">
        <v>8121</v>
      </c>
    </row>
    <row r="22" spans="1:5" ht="36">
      <c r="A22" s="200">
        <v>17</v>
      </c>
      <c r="B22" s="490" t="s">
        <v>242</v>
      </c>
      <c r="C22" s="508">
        <v>7985</v>
      </c>
      <c r="D22" s="503">
        <v>7985</v>
      </c>
      <c r="E22" s="201">
        <v>7985</v>
      </c>
    </row>
    <row r="23" spans="1:5" ht="36">
      <c r="A23" s="200">
        <v>18</v>
      </c>
      <c r="B23" s="490" t="s">
        <v>243</v>
      </c>
      <c r="C23" s="508">
        <v>624</v>
      </c>
      <c r="D23" s="503">
        <v>624</v>
      </c>
      <c r="E23" s="201">
        <v>624</v>
      </c>
    </row>
    <row r="24" spans="1:5" ht="36">
      <c r="A24" s="200">
        <v>19</v>
      </c>
      <c r="B24" s="490" t="s">
        <v>244</v>
      </c>
      <c r="C24" s="508">
        <v>3665</v>
      </c>
      <c r="D24" s="503">
        <v>3665</v>
      </c>
      <c r="E24" s="201">
        <v>3665</v>
      </c>
    </row>
    <row r="25" spans="1:5" ht="24.75" customHeight="1">
      <c r="A25" s="200">
        <v>20</v>
      </c>
      <c r="B25" s="490" t="s">
        <v>245</v>
      </c>
      <c r="C25" s="508">
        <v>3711</v>
      </c>
      <c r="D25" s="503">
        <v>3711</v>
      </c>
      <c r="E25" s="201">
        <v>3711</v>
      </c>
    </row>
    <row r="26" spans="1:5" ht="54">
      <c r="A26" s="200">
        <v>21</v>
      </c>
      <c r="B26" s="490" t="s">
        <v>261</v>
      </c>
      <c r="C26" s="508">
        <v>845</v>
      </c>
      <c r="D26" s="503">
        <v>845</v>
      </c>
      <c r="E26" s="201">
        <v>845</v>
      </c>
    </row>
    <row r="27" spans="1:5" ht="36">
      <c r="A27" s="200">
        <v>22</v>
      </c>
      <c r="B27" s="490" t="s">
        <v>255</v>
      </c>
      <c r="C27" s="508">
        <v>24</v>
      </c>
      <c r="D27" s="503">
        <v>24</v>
      </c>
      <c r="E27" s="201">
        <v>24</v>
      </c>
    </row>
    <row r="28" spans="1:5" ht="18">
      <c r="A28" s="200">
        <v>23</v>
      </c>
      <c r="B28" s="490" t="s">
        <v>256</v>
      </c>
      <c r="C28" s="508">
        <v>5</v>
      </c>
      <c r="D28" s="503">
        <v>5</v>
      </c>
      <c r="E28" s="201">
        <v>5</v>
      </c>
    </row>
    <row r="29" spans="1:5" ht="18">
      <c r="A29" s="200">
        <v>24</v>
      </c>
      <c r="B29" s="490" t="s">
        <v>257</v>
      </c>
      <c r="C29" s="508">
        <v>19</v>
      </c>
      <c r="D29" s="503">
        <v>19</v>
      </c>
      <c r="E29" s="201">
        <v>19</v>
      </c>
    </row>
    <row r="30" spans="1:5" ht="54">
      <c r="A30" s="200">
        <v>25</v>
      </c>
      <c r="B30" s="490" t="s">
        <v>258</v>
      </c>
      <c r="C30" s="508">
        <v>43</v>
      </c>
      <c r="D30" s="503">
        <v>43</v>
      </c>
      <c r="E30" s="201">
        <v>43</v>
      </c>
    </row>
    <row r="31" spans="1:5" ht="24.75" customHeight="1">
      <c r="A31" s="200">
        <v>26</v>
      </c>
      <c r="B31" s="490" t="s">
        <v>241</v>
      </c>
      <c r="C31" s="508">
        <v>27</v>
      </c>
      <c r="D31" s="503">
        <v>27</v>
      </c>
      <c r="E31" s="201">
        <v>27</v>
      </c>
    </row>
    <row r="32" spans="1:5" ht="18">
      <c r="A32" s="200">
        <v>27</v>
      </c>
      <c r="B32" s="490" t="s">
        <v>259</v>
      </c>
      <c r="C32" s="508">
        <v>16</v>
      </c>
      <c r="D32" s="503">
        <v>16</v>
      </c>
      <c r="E32" s="201">
        <v>16</v>
      </c>
    </row>
    <row r="33" spans="1:5" ht="36">
      <c r="A33" s="200">
        <v>28</v>
      </c>
      <c r="B33" s="490" t="s">
        <v>266</v>
      </c>
      <c r="C33" s="508">
        <v>1</v>
      </c>
      <c r="D33" s="503">
        <v>1</v>
      </c>
      <c r="E33" s="201">
        <v>1</v>
      </c>
    </row>
    <row r="34" spans="1:5" ht="18">
      <c r="A34" s="200">
        <v>29</v>
      </c>
      <c r="B34" s="490" t="s">
        <v>241</v>
      </c>
      <c r="C34" s="508">
        <v>1</v>
      </c>
      <c r="D34" s="503">
        <v>1</v>
      </c>
      <c r="E34" s="201">
        <v>1</v>
      </c>
    </row>
    <row r="35" spans="1:5" ht="18">
      <c r="A35" s="200">
        <v>30</v>
      </c>
      <c r="B35" s="490" t="s">
        <v>259</v>
      </c>
      <c r="C35" s="508">
        <v>0</v>
      </c>
      <c r="D35" s="503">
        <v>0</v>
      </c>
      <c r="E35" s="201">
        <v>0</v>
      </c>
    </row>
    <row r="36" spans="1:5" ht="18">
      <c r="A36" s="200">
        <v>31</v>
      </c>
      <c r="B36" s="490" t="s">
        <v>267</v>
      </c>
      <c r="C36" s="508">
        <v>9</v>
      </c>
      <c r="D36" s="503">
        <v>9</v>
      </c>
      <c r="E36" s="201">
        <v>9</v>
      </c>
    </row>
    <row r="37" spans="1:5" ht="18">
      <c r="A37" s="200">
        <v>32</v>
      </c>
      <c r="B37" s="490" t="s">
        <v>241</v>
      </c>
      <c r="C37" s="508">
        <v>0</v>
      </c>
      <c r="D37" s="503">
        <v>0</v>
      </c>
      <c r="E37" s="201">
        <v>0</v>
      </c>
    </row>
    <row r="38" spans="1:5" ht="24" customHeight="1">
      <c r="A38" s="200">
        <v>33</v>
      </c>
      <c r="B38" s="490" t="s">
        <v>259</v>
      </c>
      <c r="C38" s="508">
        <v>9</v>
      </c>
      <c r="D38" s="503">
        <v>9</v>
      </c>
      <c r="E38" s="201">
        <v>9</v>
      </c>
    </row>
    <row r="39" spans="1:5" ht="24" customHeight="1">
      <c r="A39" s="200">
        <v>34</v>
      </c>
      <c r="B39" s="490" t="s">
        <v>273</v>
      </c>
      <c r="C39" s="508">
        <v>1</v>
      </c>
      <c r="D39" s="503">
        <v>1</v>
      </c>
      <c r="E39" s="201">
        <v>1</v>
      </c>
    </row>
    <row r="40" spans="1:5" ht="24" customHeight="1">
      <c r="A40" s="200">
        <v>35</v>
      </c>
      <c r="B40" s="490" t="s">
        <v>268</v>
      </c>
      <c r="C40" s="509">
        <v>7</v>
      </c>
      <c r="D40" s="504">
        <v>7</v>
      </c>
      <c r="E40" s="202">
        <v>7</v>
      </c>
    </row>
    <row r="41" spans="1:5" s="196" customFormat="1" ht="53">
      <c r="A41" s="200">
        <v>36</v>
      </c>
      <c r="B41" s="489" t="s">
        <v>260</v>
      </c>
      <c r="C41" s="509">
        <v>473270</v>
      </c>
      <c r="D41" s="504">
        <v>473270</v>
      </c>
      <c r="E41" s="202">
        <v>473270</v>
      </c>
    </row>
    <row r="42" spans="1:5" s="187" customFormat="1" ht="36">
      <c r="A42" s="200">
        <v>37</v>
      </c>
      <c r="B42" s="490" t="s">
        <v>240</v>
      </c>
      <c r="C42" s="508">
        <v>370132</v>
      </c>
      <c r="D42" s="503">
        <v>370132</v>
      </c>
      <c r="E42" s="201">
        <v>370132</v>
      </c>
    </row>
    <row r="43" spans="1:5" ht="24" customHeight="1">
      <c r="A43" s="200">
        <v>38</v>
      </c>
      <c r="B43" s="490" t="s">
        <v>241</v>
      </c>
      <c r="C43" s="508">
        <v>52830</v>
      </c>
      <c r="D43" s="503">
        <v>52830</v>
      </c>
      <c r="E43" s="201">
        <v>52830</v>
      </c>
    </row>
    <row r="44" spans="1:5" ht="36">
      <c r="A44" s="200">
        <v>39</v>
      </c>
      <c r="B44" s="490" t="s">
        <v>242</v>
      </c>
      <c r="C44" s="508">
        <v>71010</v>
      </c>
      <c r="D44" s="503">
        <v>71010</v>
      </c>
      <c r="E44" s="201">
        <v>71010</v>
      </c>
    </row>
    <row r="45" spans="1:5" ht="36">
      <c r="A45" s="200">
        <v>40</v>
      </c>
      <c r="B45" s="490" t="s">
        <v>243</v>
      </c>
      <c r="C45" s="508">
        <v>48510</v>
      </c>
      <c r="D45" s="503">
        <v>48510</v>
      </c>
      <c r="E45" s="201">
        <v>48510</v>
      </c>
    </row>
    <row r="46" spans="1:5" ht="36">
      <c r="A46" s="200">
        <v>41</v>
      </c>
      <c r="B46" s="490" t="s">
        <v>244</v>
      </c>
      <c r="C46" s="508">
        <v>45532</v>
      </c>
      <c r="D46" s="503">
        <v>45532</v>
      </c>
      <c r="E46" s="201">
        <v>45532</v>
      </c>
    </row>
    <row r="47" spans="1:5" ht="21.75" customHeight="1">
      <c r="A47" s="200">
        <v>42</v>
      </c>
      <c r="B47" s="490" t="s">
        <v>245</v>
      </c>
      <c r="C47" s="508">
        <v>152250</v>
      </c>
      <c r="D47" s="503">
        <v>152250</v>
      </c>
      <c r="E47" s="201">
        <v>152250</v>
      </c>
    </row>
    <row r="48" spans="1:5" ht="36">
      <c r="A48" s="200">
        <v>43</v>
      </c>
      <c r="B48" s="490" t="s">
        <v>246</v>
      </c>
      <c r="C48" s="508">
        <v>817</v>
      </c>
      <c r="D48" s="503">
        <v>817</v>
      </c>
      <c r="E48" s="201">
        <v>817</v>
      </c>
    </row>
    <row r="49" spans="1:5" ht="18">
      <c r="A49" s="200">
        <v>44</v>
      </c>
      <c r="B49" s="490" t="s">
        <v>247</v>
      </c>
      <c r="C49" s="508">
        <v>49</v>
      </c>
      <c r="D49" s="503">
        <v>49</v>
      </c>
      <c r="E49" s="201">
        <v>49</v>
      </c>
    </row>
    <row r="50" spans="1:5" ht="36">
      <c r="A50" s="200">
        <v>45</v>
      </c>
      <c r="B50" s="490" t="s">
        <v>248</v>
      </c>
      <c r="C50" s="508">
        <v>59</v>
      </c>
      <c r="D50" s="503">
        <v>59</v>
      </c>
      <c r="E50" s="201">
        <v>59</v>
      </c>
    </row>
    <row r="51" spans="1:5" ht="18">
      <c r="A51" s="200">
        <v>46</v>
      </c>
      <c r="B51" s="490" t="s">
        <v>249</v>
      </c>
      <c r="C51" s="508">
        <v>709</v>
      </c>
      <c r="D51" s="503">
        <v>709</v>
      </c>
      <c r="E51" s="201">
        <v>709</v>
      </c>
    </row>
    <row r="52" spans="1:5" ht="20" customHeight="1">
      <c r="A52" s="200">
        <v>47</v>
      </c>
      <c r="B52" s="490" t="s">
        <v>250</v>
      </c>
      <c r="C52" s="508">
        <v>7611</v>
      </c>
      <c r="D52" s="503">
        <v>7611</v>
      </c>
      <c r="E52" s="201">
        <v>7611</v>
      </c>
    </row>
    <row r="53" spans="1:5" ht="25.5" customHeight="1">
      <c r="A53" s="200">
        <v>48</v>
      </c>
      <c r="B53" s="490" t="s">
        <v>251</v>
      </c>
      <c r="C53" s="508">
        <v>6626</v>
      </c>
      <c r="D53" s="503">
        <v>6626</v>
      </c>
      <c r="E53" s="201">
        <v>6626</v>
      </c>
    </row>
    <row r="54" spans="1:5" ht="18">
      <c r="A54" s="200">
        <v>49</v>
      </c>
      <c r="B54" s="490" t="s">
        <v>252</v>
      </c>
      <c r="C54" s="508">
        <v>985</v>
      </c>
      <c r="D54" s="503">
        <v>985</v>
      </c>
      <c r="E54" s="201">
        <v>985</v>
      </c>
    </row>
    <row r="55" spans="1:5" ht="36">
      <c r="A55" s="200">
        <v>50</v>
      </c>
      <c r="B55" s="490" t="s">
        <v>253</v>
      </c>
      <c r="C55" s="508">
        <v>93380</v>
      </c>
      <c r="D55" s="503">
        <v>93380</v>
      </c>
      <c r="E55" s="201">
        <v>93380</v>
      </c>
    </row>
    <row r="56" spans="1:5" ht="18">
      <c r="A56" s="200">
        <v>51</v>
      </c>
      <c r="B56" s="490" t="s">
        <v>241</v>
      </c>
      <c r="C56" s="508">
        <v>6714</v>
      </c>
      <c r="D56" s="503">
        <v>6714</v>
      </c>
      <c r="E56" s="201">
        <v>6714</v>
      </c>
    </row>
    <row r="57" spans="1:5" ht="36">
      <c r="A57" s="200">
        <v>52</v>
      </c>
      <c r="B57" s="490" t="s">
        <v>242</v>
      </c>
      <c r="C57" s="508">
        <v>15511</v>
      </c>
      <c r="D57" s="503">
        <v>15511</v>
      </c>
      <c r="E57" s="201">
        <v>15511</v>
      </c>
    </row>
    <row r="58" spans="1:5" ht="36">
      <c r="A58" s="200">
        <v>53</v>
      </c>
      <c r="B58" s="490" t="s">
        <v>243</v>
      </c>
      <c r="C58" s="508">
        <v>2066</v>
      </c>
      <c r="D58" s="503">
        <v>2066</v>
      </c>
      <c r="E58" s="201">
        <v>2066</v>
      </c>
    </row>
    <row r="59" spans="1:5" ht="36">
      <c r="A59" s="200">
        <v>54</v>
      </c>
      <c r="B59" s="490" t="s">
        <v>244</v>
      </c>
      <c r="C59" s="508">
        <v>19990</v>
      </c>
      <c r="D59" s="503">
        <v>19990</v>
      </c>
      <c r="E59" s="201">
        <v>19990</v>
      </c>
    </row>
    <row r="60" spans="1:5" ht="29.25" customHeight="1">
      <c r="A60" s="200">
        <v>55</v>
      </c>
      <c r="B60" s="490" t="s">
        <v>245</v>
      </c>
      <c r="C60" s="508">
        <v>49099</v>
      </c>
      <c r="D60" s="503">
        <v>49099</v>
      </c>
      <c r="E60" s="201">
        <v>49099</v>
      </c>
    </row>
    <row r="61" spans="1:5" ht="54">
      <c r="A61" s="200">
        <v>56</v>
      </c>
      <c r="B61" s="490" t="s">
        <v>261</v>
      </c>
      <c r="C61" s="508">
        <v>962</v>
      </c>
      <c r="D61" s="503">
        <v>962</v>
      </c>
      <c r="E61" s="201">
        <v>962</v>
      </c>
    </row>
    <row r="62" spans="1:5" ht="36">
      <c r="A62" s="200">
        <v>57</v>
      </c>
      <c r="B62" s="490" t="s">
        <v>255</v>
      </c>
      <c r="C62" s="508">
        <v>21</v>
      </c>
      <c r="D62" s="503">
        <v>21</v>
      </c>
      <c r="E62" s="201">
        <v>21</v>
      </c>
    </row>
    <row r="63" spans="1:5" ht="18">
      <c r="A63" s="200">
        <v>58</v>
      </c>
      <c r="B63" s="490" t="s">
        <v>256</v>
      </c>
      <c r="C63" s="508">
        <v>2</v>
      </c>
      <c r="D63" s="503">
        <v>2</v>
      </c>
      <c r="E63" s="201">
        <v>2</v>
      </c>
    </row>
    <row r="64" spans="1:5" ht="18">
      <c r="A64" s="200">
        <v>59</v>
      </c>
      <c r="B64" s="490" t="s">
        <v>257</v>
      </c>
      <c r="C64" s="508">
        <v>19</v>
      </c>
      <c r="D64" s="503">
        <v>19</v>
      </c>
      <c r="E64" s="201">
        <v>19</v>
      </c>
    </row>
    <row r="65" spans="1:5" ht="54">
      <c r="A65" s="200">
        <v>60</v>
      </c>
      <c r="B65" s="490" t="s">
        <v>258</v>
      </c>
      <c r="C65" s="508">
        <v>98</v>
      </c>
      <c r="D65" s="503">
        <v>98</v>
      </c>
      <c r="E65" s="201">
        <v>98</v>
      </c>
    </row>
    <row r="66" spans="1:5" ht="18">
      <c r="A66" s="200">
        <v>61</v>
      </c>
      <c r="B66" s="490" t="s">
        <v>241</v>
      </c>
      <c r="C66" s="508">
        <v>12</v>
      </c>
      <c r="D66" s="503">
        <v>12</v>
      </c>
      <c r="E66" s="201">
        <v>12</v>
      </c>
    </row>
    <row r="67" spans="1:5" ht="18">
      <c r="A67" s="200">
        <v>62</v>
      </c>
      <c r="B67" s="490" t="s">
        <v>259</v>
      </c>
      <c r="C67" s="508">
        <v>86</v>
      </c>
      <c r="D67" s="503">
        <v>86</v>
      </c>
      <c r="E67" s="201">
        <v>86</v>
      </c>
    </row>
    <row r="68" spans="1:5" ht="36">
      <c r="A68" s="200">
        <v>63</v>
      </c>
      <c r="B68" s="490" t="s">
        <v>266</v>
      </c>
      <c r="C68" s="508">
        <v>1</v>
      </c>
      <c r="D68" s="503">
        <v>1</v>
      </c>
      <c r="E68" s="201">
        <v>1</v>
      </c>
    </row>
    <row r="69" spans="1:5" ht="18">
      <c r="A69" s="200">
        <v>64</v>
      </c>
      <c r="B69" s="490" t="s">
        <v>241</v>
      </c>
      <c r="C69" s="508">
        <v>1</v>
      </c>
      <c r="D69" s="503">
        <v>1</v>
      </c>
      <c r="E69" s="201">
        <v>1</v>
      </c>
    </row>
    <row r="70" spans="1:5" ht="18">
      <c r="A70" s="200">
        <v>65</v>
      </c>
      <c r="B70" s="490" t="s">
        <v>259</v>
      </c>
      <c r="C70" s="508">
        <v>0</v>
      </c>
      <c r="D70" s="503">
        <v>0</v>
      </c>
      <c r="E70" s="201">
        <v>0</v>
      </c>
    </row>
    <row r="71" spans="1:5" ht="18">
      <c r="A71" s="200">
        <v>66</v>
      </c>
      <c r="B71" s="490" t="s">
        <v>267</v>
      </c>
      <c r="C71" s="508">
        <v>202</v>
      </c>
      <c r="D71" s="503">
        <v>202</v>
      </c>
      <c r="E71" s="201">
        <v>202</v>
      </c>
    </row>
    <row r="72" spans="1:5" ht="18">
      <c r="A72" s="200">
        <v>67</v>
      </c>
      <c r="B72" s="490" t="s">
        <v>241</v>
      </c>
      <c r="C72" s="508">
        <v>0</v>
      </c>
      <c r="D72" s="503">
        <v>0</v>
      </c>
      <c r="E72" s="201">
        <v>0</v>
      </c>
    </row>
    <row r="73" spans="1:5" ht="23" customHeight="1">
      <c r="A73" s="200">
        <v>68</v>
      </c>
      <c r="B73" s="490" t="s">
        <v>259</v>
      </c>
      <c r="C73" s="508">
        <v>202</v>
      </c>
      <c r="D73" s="503">
        <v>202</v>
      </c>
      <c r="E73" s="201">
        <v>202</v>
      </c>
    </row>
    <row r="74" spans="1:5" ht="23" customHeight="1">
      <c r="A74" s="200">
        <v>69</v>
      </c>
      <c r="B74" s="490" t="s">
        <v>273</v>
      </c>
      <c r="C74" s="508">
        <v>5</v>
      </c>
      <c r="D74" s="503">
        <v>5</v>
      </c>
      <c r="E74" s="201">
        <v>5</v>
      </c>
    </row>
    <row r="75" spans="1:5" ht="23" customHeight="1">
      <c r="A75" s="200">
        <v>70</v>
      </c>
      <c r="B75" s="490" t="s">
        <v>268</v>
      </c>
      <c r="C75" s="509">
        <v>21</v>
      </c>
      <c r="D75" s="504">
        <v>21</v>
      </c>
      <c r="E75" s="202">
        <v>21</v>
      </c>
    </row>
    <row r="76" spans="1:5" s="190" customFormat="1" ht="53">
      <c r="A76" s="200">
        <v>71</v>
      </c>
      <c r="B76" s="489" t="s">
        <v>269</v>
      </c>
      <c r="C76" s="510">
        <v>473270</v>
      </c>
      <c r="D76" s="505">
        <v>473270</v>
      </c>
      <c r="E76" s="203">
        <v>473270</v>
      </c>
    </row>
    <row r="77" spans="1:5" s="212" customFormat="1" ht="28.5" customHeight="1">
      <c r="A77" s="210">
        <v>72</v>
      </c>
      <c r="B77" s="491" t="s">
        <v>264</v>
      </c>
      <c r="C77" s="511">
        <v>0.84</v>
      </c>
      <c r="D77" s="506">
        <v>0.84</v>
      </c>
      <c r="E77" s="211">
        <v>0.84</v>
      </c>
    </row>
    <row r="78" spans="1:5" s="196" customFormat="1" ht="26" customHeight="1">
      <c r="A78" s="200">
        <v>73</v>
      </c>
      <c r="B78" s="514" t="s">
        <v>274</v>
      </c>
      <c r="C78" s="512">
        <v>17453.2</v>
      </c>
      <c r="D78" s="507">
        <v>17453.2</v>
      </c>
      <c r="E78" s="204">
        <v>17453.2</v>
      </c>
    </row>
    <row r="79" spans="1:5" ht="53.5" customHeight="1" thickBot="1">
      <c r="A79" s="205">
        <v>74</v>
      </c>
      <c r="B79" s="492" t="s">
        <v>270</v>
      </c>
      <c r="C79" s="513">
        <f>+C76*C77+C78</f>
        <v>415000</v>
      </c>
      <c r="D79" s="206">
        <f t="shared" ref="D79:E79" si="0">+D76*D77+D78</f>
        <v>415000</v>
      </c>
      <c r="E79" s="207">
        <f t="shared" si="0"/>
        <v>415000</v>
      </c>
    </row>
    <row r="80" spans="1:5" ht="17.25" customHeight="1"/>
  </sheetData>
  <mergeCells count="3">
    <mergeCell ref="D1:E1"/>
    <mergeCell ref="B2:E2"/>
    <mergeCell ref="A3:E3"/>
  </mergeCells>
  <conditionalFormatting sqref="C41">
    <cfRule type="cellIs" dxfId="3" priority="3" operator="notEqual">
      <formula>10000000</formula>
    </cfRule>
    <cfRule type="cellIs" dxfId="2" priority="4" operator="equal">
      <formula>10000000</formula>
    </cfRule>
  </conditionalFormatting>
  <conditionalFormatting sqref="D41:E41">
    <cfRule type="cellIs" dxfId="1" priority="1" operator="notEqual">
      <formula>10000000</formula>
    </cfRule>
    <cfRule type="cellIs" dxfId="0" priority="2" operator="equal">
      <formula>10000000</formula>
    </cfRule>
  </conditionalFormatting>
  <pageMargins left="0.70866141732283472" right="0.70866141732283472" top="0.74803149606299213" bottom="0.74803149606299213" header="0.31496062992125984" footer="0.31496062992125984"/>
  <pageSetup paperSize="9" scale="82" fitToHeight="10" orientation="portrait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B7" sqref="B7"/>
    </sheetView>
  </sheetViews>
  <sheetFormatPr defaultColWidth="9.1796875" defaultRowHeight="14"/>
  <cols>
    <col min="1" max="1" width="6.1796875" style="156" customWidth="1"/>
    <col min="2" max="2" width="70.54296875" style="156" customWidth="1"/>
    <col min="3" max="4" width="14.453125" style="156" customWidth="1"/>
    <col min="5" max="5" width="15.26953125" style="156" customWidth="1"/>
    <col min="6" max="7" width="14.453125" style="156" customWidth="1"/>
    <col min="8" max="8" width="15.26953125" style="156" customWidth="1"/>
    <col min="9" max="10" width="14.453125" style="156" customWidth="1"/>
    <col min="11" max="11" width="15.1796875" style="156" customWidth="1"/>
    <col min="12" max="32" width="11.26953125" style="156" customWidth="1"/>
    <col min="33" max="16384" width="9.1796875" style="156"/>
  </cols>
  <sheetData>
    <row r="1" spans="1:16" ht="97.5" customHeight="1">
      <c r="I1" s="537" t="s">
        <v>296</v>
      </c>
      <c r="J1" s="537"/>
      <c r="K1" s="537"/>
    </row>
    <row r="2" spans="1:16" s="157" customFormat="1" ht="17.5">
      <c r="B2" s="522" t="s">
        <v>188</v>
      </c>
      <c r="C2" s="522"/>
      <c r="D2" s="522"/>
      <c r="E2" s="522"/>
      <c r="F2" s="522"/>
      <c r="G2" s="522"/>
      <c r="H2" s="522"/>
      <c r="I2" s="522"/>
      <c r="J2" s="522"/>
      <c r="K2" s="522"/>
      <c r="L2" s="158"/>
      <c r="M2" s="158"/>
      <c r="N2" s="158"/>
      <c r="O2" s="158"/>
      <c r="P2" s="158"/>
    </row>
    <row r="3" spans="1:16" s="157" customFormat="1" ht="17.5">
      <c r="B3" s="574" t="s">
        <v>215</v>
      </c>
      <c r="C3" s="574"/>
      <c r="D3" s="574"/>
      <c r="E3" s="574"/>
      <c r="F3" s="574"/>
      <c r="G3" s="574"/>
      <c r="H3" s="574"/>
      <c r="I3" s="574"/>
      <c r="J3" s="574"/>
      <c r="K3" s="574"/>
      <c r="L3" s="159"/>
      <c r="M3" s="159"/>
      <c r="N3" s="159"/>
      <c r="O3" s="159"/>
      <c r="P3" s="159"/>
    </row>
    <row r="4" spans="1:16" ht="18" thickBot="1">
      <c r="B4" s="160"/>
      <c r="C4" s="161"/>
      <c r="D4" s="161"/>
      <c r="E4" s="161"/>
      <c r="F4" s="161"/>
      <c r="G4" s="161"/>
      <c r="H4" s="161"/>
      <c r="I4" s="161"/>
      <c r="J4" s="161"/>
      <c r="K4" s="161"/>
      <c r="L4" s="161"/>
    </row>
    <row r="5" spans="1:16" ht="42" customHeight="1">
      <c r="A5" s="587" t="s">
        <v>189</v>
      </c>
      <c r="B5" s="602" t="s">
        <v>190</v>
      </c>
      <c r="C5" s="575" t="s">
        <v>191</v>
      </c>
      <c r="D5" s="576"/>
      <c r="E5" s="577"/>
      <c r="F5" s="575" t="s">
        <v>192</v>
      </c>
      <c r="G5" s="576"/>
      <c r="H5" s="577"/>
      <c r="I5" s="575" t="s">
        <v>216</v>
      </c>
      <c r="J5" s="576"/>
      <c r="K5" s="577"/>
    </row>
    <row r="6" spans="1:16" ht="78">
      <c r="A6" s="588"/>
      <c r="B6" s="603"/>
      <c r="C6" s="594" t="s">
        <v>193</v>
      </c>
      <c r="D6" s="581" t="s">
        <v>194</v>
      </c>
      <c r="E6" s="589" t="s">
        <v>195</v>
      </c>
      <c r="F6" s="594" t="s">
        <v>193</v>
      </c>
      <c r="G6" s="581" t="s">
        <v>194</v>
      </c>
      <c r="H6" s="589" t="s">
        <v>195</v>
      </c>
      <c r="I6" s="594" t="s">
        <v>193</v>
      </c>
      <c r="J6" s="581" t="s">
        <v>194</v>
      </c>
      <c r="K6" s="589" t="s">
        <v>195</v>
      </c>
    </row>
    <row r="7" spans="1:16" s="162" customFormat="1" ht="16.5">
      <c r="A7" s="590" t="s">
        <v>196</v>
      </c>
      <c r="B7" s="604" t="s">
        <v>197</v>
      </c>
      <c r="C7" s="598"/>
      <c r="D7" s="582"/>
      <c r="E7" s="601"/>
      <c r="F7" s="598"/>
      <c r="G7" s="582"/>
      <c r="H7" s="601"/>
      <c r="I7" s="595"/>
      <c r="J7" s="583"/>
      <c r="K7" s="591"/>
    </row>
    <row r="8" spans="1:16" ht="16.5">
      <c r="A8" s="592" t="s">
        <v>198</v>
      </c>
      <c r="B8" s="604" t="s">
        <v>199</v>
      </c>
      <c r="C8" s="596"/>
      <c r="D8" s="584"/>
      <c r="E8" s="163"/>
      <c r="F8" s="596"/>
      <c r="G8" s="584"/>
      <c r="H8" s="163"/>
      <c r="I8" s="596"/>
      <c r="J8" s="584"/>
      <c r="K8" s="163"/>
    </row>
    <row r="9" spans="1:16" ht="16.5">
      <c r="A9" s="592" t="s">
        <v>35</v>
      </c>
      <c r="B9" s="604" t="s">
        <v>200</v>
      </c>
      <c r="C9" s="596"/>
      <c r="D9" s="584"/>
      <c r="E9" s="163"/>
      <c r="F9" s="596"/>
      <c r="G9" s="584"/>
      <c r="H9" s="163"/>
      <c r="I9" s="596"/>
      <c r="J9" s="584"/>
      <c r="K9" s="163"/>
    </row>
    <row r="10" spans="1:16" ht="16.5">
      <c r="A10" s="592" t="s">
        <v>67</v>
      </c>
      <c r="B10" s="604" t="s">
        <v>201</v>
      </c>
      <c r="C10" s="596"/>
      <c r="D10" s="584"/>
      <c r="E10" s="163"/>
      <c r="F10" s="596"/>
      <c r="G10" s="584"/>
      <c r="H10" s="163"/>
      <c r="I10" s="596"/>
      <c r="J10" s="584"/>
      <c r="K10" s="163"/>
    </row>
    <row r="11" spans="1:16" ht="16.5">
      <c r="A11" s="592" t="s">
        <v>202</v>
      </c>
      <c r="B11" s="604" t="s">
        <v>203</v>
      </c>
      <c r="C11" s="596"/>
      <c r="D11" s="584"/>
      <c r="E11" s="163"/>
      <c r="F11" s="596"/>
      <c r="G11" s="584"/>
      <c r="H11" s="163"/>
      <c r="I11" s="596"/>
      <c r="J11" s="584"/>
      <c r="K11" s="163"/>
    </row>
    <row r="12" spans="1:16" ht="33">
      <c r="A12" s="592" t="s">
        <v>204</v>
      </c>
      <c r="B12" s="604" t="s">
        <v>205</v>
      </c>
      <c r="C12" s="597">
        <v>1</v>
      </c>
      <c r="D12" s="585">
        <v>3000000</v>
      </c>
      <c r="E12" s="164">
        <v>36000</v>
      </c>
      <c r="F12" s="597">
        <v>1</v>
      </c>
      <c r="G12" s="585">
        <v>3000000</v>
      </c>
      <c r="H12" s="164">
        <v>36000</v>
      </c>
      <c r="I12" s="597">
        <v>1</v>
      </c>
      <c r="J12" s="585">
        <v>3000000</v>
      </c>
      <c r="K12" s="164">
        <v>36000</v>
      </c>
    </row>
    <row r="13" spans="1:16" ht="16.5">
      <c r="A13" s="592" t="s">
        <v>206</v>
      </c>
      <c r="B13" s="604" t="s">
        <v>207</v>
      </c>
      <c r="C13" s="596"/>
      <c r="D13" s="584"/>
      <c r="E13" s="163"/>
      <c r="F13" s="596"/>
      <c r="G13" s="584"/>
      <c r="H13" s="163"/>
      <c r="I13" s="596"/>
      <c r="J13" s="584"/>
      <c r="K13" s="163"/>
    </row>
    <row r="14" spans="1:16" ht="16.5">
      <c r="A14" s="592" t="s">
        <v>208</v>
      </c>
      <c r="B14" s="604" t="s">
        <v>209</v>
      </c>
      <c r="C14" s="597">
        <v>60</v>
      </c>
      <c r="D14" s="585">
        <v>14583</v>
      </c>
      <c r="E14" s="164">
        <v>10500</v>
      </c>
      <c r="F14" s="597">
        <v>60</v>
      </c>
      <c r="G14" s="585">
        <v>14583</v>
      </c>
      <c r="H14" s="164">
        <v>10500</v>
      </c>
      <c r="I14" s="597">
        <v>60</v>
      </c>
      <c r="J14" s="585">
        <v>14583</v>
      </c>
      <c r="K14" s="164">
        <v>10500</v>
      </c>
    </row>
    <row r="15" spans="1:16" ht="16.5">
      <c r="A15" s="592" t="s">
        <v>210</v>
      </c>
      <c r="B15" s="604" t="s">
        <v>211</v>
      </c>
      <c r="C15" s="598" t="s">
        <v>212</v>
      </c>
      <c r="D15" s="582" t="s">
        <v>212</v>
      </c>
      <c r="E15" s="165">
        <f>+E12+E14</f>
        <v>46500</v>
      </c>
      <c r="F15" s="598" t="s">
        <v>212</v>
      </c>
      <c r="G15" s="582" t="s">
        <v>212</v>
      </c>
      <c r="H15" s="165">
        <f>+H12+H14</f>
        <v>46500</v>
      </c>
      <c r="I15" s="598" t="s">
        <v>212</v>
      </c>
      <c r="J15" s="582" t="s">
        <v>212</v>
      </c>
      <c r="K15" s="165">
        <f>+K12+K14</f>
        <v>46500</v>
      </c>
    </row>
    <row r="16" spans="1:16" s="168" customFormat="1" ht="16.5">
      <c r="A16" s="592" t="s">
        <v>213</v>
      </c>
      <c r="B16" s="605" t="s">
        <v>19</v>
      </c>
      <c r="C16" s="599" t="s">
        <v>212</v>
      </c>
      <c r="D16" s="586" t="s">
        <v>212</v>
      </c>
      <c r="E16" s="169">
        <v>100</v>
      </c>
      <c r="F16" s="599" t="s">
        <v>212</v>
      </c>
      <c r="G16" s="586" t="s">
        <v>212</v>
      </c>
      <c r="H16" s="169">
        <v>100</v>
      </c>
      <c r="I16" s="599" t="s">
        <v>212</v>
      </c>
      <c r="J16" s="586" t="s">
        <v>212</v>
      </c>
      <c r="K16" s="169">
        <v>100</v>
      </c>
    </row>
    <row r="17" spans="1:11" ht="33.5" thickBot="1">
      <c r="A17" s="593">
        <v>11</v>
      </c>
      <c r="B17" s="606" t="s">
        <v>214</v>
      </c>
      <c r="C17" s="600" t="s">
        <v>212</v>
      </c>
      <c r="D17" s="166" t="s">
        <v>212</v>
      </c>
      <c r="E17" s="167">
        <f>+E15</f>
        <v>46500</v>
      </c>
      <c r="F17" s="600" t="s">
        <v>212</v>
      </c>
      <c r="G17" s="166" t="s">
        <v>212</v>
      </c>
      <c r="H17" s="167">
        <f>+H15</f>
        <v>46500</v>
      </c>
      <c r="I17" s="600" t="s">
        <v>212</v>
      </c>
      <c r="J17" s="166" t="s">
        <v>212</v>
      </c>
      <c r="K17" s="167">
        <f>+K15</f>
        <v>46500</v>
      </c>
    </row>
  </sheetData>
  <mergeCells count="8">
    <mergeCell ref="B2:K2"/>
    <mergeCell ref="B3:K3"/>
    <mergeCell ref="A5:A6"/>
    <mergeCell ref="B5:B6"/>
    <mergeCell ref="C5:E5"/>
    <mergeCell ref="F5:H5"/>
    <mergeCell ref="I5:K5"/>
    <mergeCell ref="I1:K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Прил 1 Прибыль</vt:lpstr>
      <vt:lpstr>Прил 2 НДФЛ</vt:lpstr>
      <vt:lpstr>Прил 3 Акцизы</vt:lpstr>
      <vt:lpstr>Прил 4 УСН</vt:lpstr>
      <vt:lpstr>Прил 5 НПД</vt:lpstr>
      <vt:lpstr>Прил 6 НИО</vt:lpstr>
      <vt:lpstr>Прил 7 тран.орг</vt:lpstr>
      <vt:lpstr>Прил 8 тран.физ</vt:lpstr>
      <vt:lpstr>Прил 9 Игорный</vt:lpstr>
      <vt:lpstr>Прил 10 НДПИ</vt:lpstr>
      <vt:lpstr>'Прил 2 НДФЛ'!Заголовки_для_печати</vt:lpstr>
      <vt:lpstr>'Прил 3 Акцизы'!Заголовки_для_печати</vt:lpstr>
      <vt:lpstr>'Прил 7 тран.орг'!Заголовки_для_печати</vt:lpstr>
      <vt:lpstr>'Прил 8 тран.физ'!Заголовки_для_печати</vt:lpstr>
      <vt:lpstr>'Прил 1 Прибыль'!Область_печати</vt:lpstr>
      <vt:lpstr>'Прил 10 НДПИ'!Область_печати</vt:lpstr>
      <vt:lpstr>'Прил 6 НИО'!Область_печати</vt:lpstr>
      <vt:lpstr>'Прил 9 Игорный'!Область_печати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Бурсарова Анжела Васильевна</dc:creator>
  <cp:lastModifiedBy>Ходова</cp:lastModifiedBy>
  <cp:lastPrinted>2023-10-19T15:04:55Z</cp:lastPrinted>
  <dcterms:created xsi:type="dcterms:W3CDTF">2019-10-31T06:19:46Z</dcterms:created>
  <dcterms:modified xsi:type="dcterms:W3CDTF">2023-10-19T15:19:49Z</dcterms:modified>
</cp:coreProperties>
</file>